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5480" windowHeight="6210"/>
  </bookViews>
  <sheets>
    <sheet name="ประถม(สำหรับดูหน้าจอ)" sheetId="1" r:id="rId1"/>
    <sheet name="มัธยม" sheetId="2" r:id="rId2"/>
    <sheet name="Sheet3" sheetId="3" r:id="rId3"/>
  </sheets>
  <definedNames>
    <definedName name="_xlnm.Print_Titles" localSheetId="0">'ประถม(สำหรับดูหน้าจอ)'!$1:$3</definedName>
    <definedName name="_xlnm.Print_Titles" localSheetId="1">มัธยม!$1:$3</definedName>
  </definedNames>
  <calcPr calcId="145621"/>
</workbook>
</file>

<file path=xl/calcChain.xml><?xml version="1.0" encoding="utf-8"?>
<calcChain xmlns="http://schemas.openxmlformats.org/spreadsheetml/2006/main">
  <c r="J12" i="2" l="1"/>
  <c r="I12" i="2"/>
  <c r="J19" i="2"/>
  <c r="I19" i="2"/>
  <c r="J40" i="2"/>
  <c r="I40" i="2"/>
  <c r="I52" i="2"/>
  <c r="H56" i="2"/>
  <c r="I58" i="2" s="1"/>
  <c r="C67" i="1"/>
  <c r="E46" i="1"/>
  <c r="H46" i="1"/>
  <c r="K46" i="1" s="1"/>
  <c r="C12" i="2"/>
  <c r="F19" i="2"/>
  <c r="H18" i="2"/>
  <c r="K18" i="2" s="1"/>
  <c r="H164" i="1"/>
  <c r="H165" i="1"/>
  <c r="H166" i="1"/>
  <c r="H167" i="1"/>
  <c r="H168" i="1"/>
  <c r="H169" i="1"/>
  <c r="H170" i="1"/>
  <c r="H171" i="1"/>
  <c r="H172" i="1"/>
  <c r="H163" i="1"/>
  <c r="H160" i="1"/>
  <c r="H159" i="1"/>
  <c r="H157" i="1"/>
  <c r="H114" i="1"/>
  <c r="H113" i="1"/>
  <c r="H111" i="1"/>
  <c r="H102" i="1"/>
  <c r="H103" i="1"/>
  <c r="H104" i="1"/>
  <c r="H105" i="1"/>
  <c r="H106" i="1"/>
  <c r="H107" i="1"/>
  <c r="H108" i="1"/>
  <c r="H109" i="1"/>
  <c r="H110" i="1"/>
  <c r="H90" i="1"/>
  <c r="H91" i="1"/>
  <c r="H92" i="1"/>
  <c r="H93" i="1"/>
  <c r="H94" i="1"/>
  <c r="H89" i="1"/>
  <c r="H88" i="1"/>
  <c r="H86" i="1"/>
  <c r="H85" i="1"/>
  <c r="H83" i="1"/>
  <c r="H82" i="1"/>
  <c r="H63" i="1"/>
  <c r="H64" i="1"/>
  <c r="H65" i="1"/>
  <c r="H66" i="1"/>
  <c r="H62" i="1"/>
  <c r="H59" i="1"/>
  <c r="H52" i="1"/>
  <c r="H53" i="1"/>
  <c r="H54" i="1"/>
  <c r="H55" i="1"/>
  <c r="H57" i="1"/>
  <c r="H58" i="1"/>
  <c r="H51" i="1"/>
  <c r="H49" i="1"/>
  <c r="H48" i="1"/>
  <c r="H45" i="1"/>
  <c r="H44" i="1"/>
  <c r="H20" i="1"/>
  <c r="H21" i="1"/>
  <c r="H22" i="1"/>
  <c r="H23" i="1"/>
  <c r="H24" i="1"/>
  <c r="H25" i="1"/>
  <c r="H26" i="1"/>
  <c r="H19" i="1"/>
  <c r="H16" i="1"/>
  <c r="H15" i="1"/>
  <c r="H11" i="1"/>
  <c r="H10" i="1"/>
  <c r="H9" i="1"/>
  <c r="C19" i="2"/>
  <c r="H173" i="1" l="1"/>
  <c r="K26" i="2"/>
  <c r="K24" i="2"/>
  <c r="K25" i="2"/>
  <c r="I67" i="1"/>
  <c r="J67" i="1"/>
  <c r="F67" i="1"/>
  <c r="K48" i="1"/>
  <c r="K51" i="1"/>
  <c r="K52" i="1"/>
  <c r="K53" i="1"/>
  <c r="K54" i="1"/>
  <c r="K55" i="1"/>
  <c r="K57" i="1"/>
  <c r="K58" i="1"/>
  <c r="K59" i="1"/>
  <c r="K62" i="1"/>
  <c r="K63" i="1"/>
  <c r="K64" i="1"/>
  <c r="K65" i="1"/>
  <c r="K66" i="1"/>
  <c r="I27" i="1"/>
  <c r="J27" i="1"/>
  <c r="F27" i="1"/>
  <c r="I95" i="1"/>
  <c r="J95" i="1"/>
  <c r="F95" i="1"/>
  <c r="K85" i="1"/>
  <c r="K88" i="1"/>
  <c r="K89" i="1"/>
  <c r="K90" i="1"/>
  <c r="K91" i="1"/>
  <c r="K92" i="1"/>
  <c r="K93" i="1"/>
  <c r="K94" i="1"/>
  <c r="K82" i="1"/>
  <c r="K81" i="1"/>
  <c r="I115" i="1"/>
  <c r="J115" i="1"/>
  <c r="F115" i="1"/>
  <c r="K103" i="1"/>
  <c r="K111" i="1"/>
  <c r="K113" i="1"/>
  <c r="K114" i="1"/>
  <c r="K102" i="1"/>
  <c r="K100" i="1"/>
  <c r="I139" i="1"/>
  <c r="J139" i="1"/>
  <c r="F139" i="1"/>
  <c r="K119" i="1"/>
  <c r="I173" i="1"/>
  <c r="J173" i="1"/>
  <c r="F173" i="1"/>
  <c r="K160" i="1"/>
  <c r="K25" i="1"/>
  <c r="K26" i="1"/>
  <c r="K19" i="1"/>
  <c r="K20" i="1"/>
  <c r="K21" i="1"/>
  <c r="K22" i="1"/>
  <c r="K23" i="1"/>
  <c r="K24" i="1"/>
  <c r="K11" i="1"/>
  <c r="K15" i="1"/>
  <c r="K16" i="1"/>
  <c r="K10" i="1"/>
  <c r="K9" i="1"/>
  <c r="K5" i="1"/>
  <c r="J52" i="2" l="1"/>
  <c r="F52" i="2"/>
  <c r="F40" i="2"/>
  <c r="I28" i="2"/>
  <c r="J28" i="2"/>
  <c r="F28" i="2"/>
  <c r="F12" i="2"/>
  <c r="I55" i="2"/>
  <c r="H45" i="2"/>
  <c r="K45" i="2" s="1"/>
  <c r="H46" i="2"/>
  <c r="K46" i="2" s="1"/>
  <c r="H47" i="2"/>
  <c r="K47" i="2" s="1"/>
  <c r="H48" i="2"/>
  <c r="K48" i="2" s="1"/>
  <c r="H49" i="2"/>
  <c r="K49" i="2" s="1"/>
  <c r="H50" i="2"/>
  <c r="K50" i="2" s="1"/>
  <c r="H51" i="2"/>
  <c r="K51" i="2" s="1"/>
  <c r="H44" i="2"/>
  <c r="H31" i="2"/>
  <c r="K31" i="2" s="1"/>
  <c r="H32" i="2"/>
  <c r="K32" i="2" s="1"/>
  <c r="H33" i="2"/>
  <c r="K33" i="2" s="1"/>
  <c r="H34" i="2"/>
  <c r="K34" i="2" s="1"/>
  <c r="H35" i="2"/>
  <c r="K35" i="2" s="1"/>
  <c r="H36" i="2"/>
  <c r="K36" i="2" s="1"/>
  <c r="H37" i="2"/>
  <c r="K37" i="2" s="1"/>
  <c r="H38" i="2"/>
  <c r="K38" i="2" s="1"/>
  <c r="H39" i="2"/>
  <c r="K39" i="2" s="1"/>
  <c r="H30" i="2"/>
  <c r="H40" i="2" s="1"/>
  <c r="H25" i="2"/>
  <c r="H26" i="2"/>
  <c r="H27" i="2"/>
  <c r="H24" i="2"/>
  <c r="H15" i="2"/>
  <c r="H16" i="2"/>
  <c r="K16" i="2" s="1"/>
  <c r="H17" i="2"/>
  <c r="K17" i="2" s="1"/>
  <c r="H14" i="2"/>
  <c r="K14" i="2" s="1"/>
  <c r="E5" i="2"/>
  <c r="H5" i="2"/>
  <c r="E6" i="2"/>
  <c r="H6" i="2"/>
  <c r="K6" i="2" s="1"/>
  <c r="E7" i="2"/>
  <c r="H7" i="2"/>
  <c r="K7" i="2" s="1"/>
  <c r="E8" i="2"/>
  <c r="H8" i="2"/>
  <c r="K8" i="2" s="1"/>
  <c r="H9" i="2"/>
  <c r="K9" i="2" s="1"/>
  <c r="H10" i="2"/>
  <c r="K10" i="2" s="1"/>
  <c r="H11" i="2"/>
  <c r="K11" i="2" s="1"/>
  <c r="K164" i="1"/>
  <c r="K165" i="1"/>
  <c r="K166" i="1"/>
  <c r="K167" i="1"/>
  <c r="K168" i="1"/>
  <c r="K169" i="1"/>
  <c r="K170" i="1"/>
  <c r="K171" i="1"/>
  <c r="K172" i="1"/>
  <c r="K163" i="1"/>
  <c r="H130" i="1"/>
  <c r="K130" i="1" s="1"/>
  <c r="H131" i="1"/>
  <c r="K131" i="1" s="1"/>
  <c r="H132" i="1"/>
  <c r="K132" i="1" s="1"/>
  <c r="H133" i="1"/>
  <c r="K133" i="1" s="1"/>
  <c r="H134" i="1"/>
  <c r="K134" i="1" s="1"/>
  <c r="H135" i="1"/>
  <c r="K135" i="1" s="1"/>
  <c r="H136" i="1"/>
  <c r="K136" i="1" s="1"/>
  <c r="H137" i="1"/>
  <c r="K137" i="1" s="1"/>
  <c r="H138" i="1"/>
  <c r="K138" i="1" s="1"/>
  <c r="H121" i="1"/>
  <c r="K121" i="1" s="1"/>
  <c r="H122" i="1"/>
  <c r="K122" i="1" s="1"/>
  <c r="H123" i="1"/>
  <c r="K123" i="1" s="1"/>
  <c r="H124" i="1"/>
  <c r="K124" i="1" s="1"/>
  <c r="H125" i="1"/>
  <c r="K125" i="1" s="1"/>
  <c r="H126" i="1"/>
  <c r="K126" i="1" s="1"/>
  <c r="H127" i="1"/>
  <c r="K127" i="1" s="1"/>
  <c r="H128" i="1"/>
  <c r="K128" i="1" s="1"/>
  <c r="H129" i="1"/>
  <c r="K129" i="1" s="1"/>
  <c r="H120" i="1"/>
  <c r="K104" i="1"/>
  <c r="K105" i="1"/>
  <c r="K106" i="1"/>
  <c r="K107" i="1"/>
  <c r="K108" i="1"/>
  <c r="K109" i="1"/>
  <c r="K110" i="1"/>
  <c r="H101" i="1"/>
  <c r="K86" i="1"/>
  <c r="K49" i="1"/>
  <c r="K45" i="1"/>
  <c r="H6" i="1"/>
  <c r="E157" i="1"/>
  <c r="E120" i="1"/>
  <c r="E121" i="1"/>
  <c r="E122" i="1"/>
  <c r="E123" i="1"/>
  <c r="E124" i="1"/>
  <c r="E125" i="1"/>
  <c r="E126" i="1"/>
  <c r="E127" i="1"/>
  <c r="E128" i="1"/>
  <c r="E130" i="1"/>
  <c r="E131" i="1"/>
  <c r="E132" i="1"/>
  <c r="E133" i="1"/>
  <c r="E134" i="1"/>
  <c r="E135" i="1"/>
  <c r="E136" i="1"/>
  <c r="E137" i="1"/>
  <c r="E138" i="1"/>
  <c r="E119" i="1"/>
  <c r="E100" i="1"/>
  <c r="E90" i="1"/>
  <c r="E91" i="1"/>
  <c r="E92" i="1"/>
  <c r="E81" i="1"/>
  <c r="E44" i="1"/>
  <c r="E45" i="1"/>
  <c r="E48" i="1"/>
  <c r="E49" i="1"/>
  <c r="E51" i="1"/>
  <c r="E52" i="1"/>
  <c r="E53" i="1"/>
  <c r="E54" i="1"/>
  <c r="E55" i="1"/>
  <c r="E57" i="1"/>
  <c r="E58" i="1"/>
  <c r="E59" i="1"/>
  <c r="E63" i="1"/>
  <c r="E64" i="1"/>
  <c r="E65" i="1"/>
  <c r="E66" i="1"/>
  <c r="E43" i="1"/>
  <c r="E6" i="1"/>
  <c r="E9" i="1"/>
  <c r="E11" i="1"/>
  <c r="E15" i="1"/>
  <c r="E16" i="1"/>
  <c r="E20" i="1"/>
  <c r="E21" i="1"/>
  <c r="E22" i="1"/>
  <c r="E26" i="1"/>
  <c r="E5" i="1"/>
  <c r="E48" i="2"/>
  <c r="E49" i="2"/>
  <c r="E44" i="2"/>
  <c r="E37" i="2"/>
  <c r="E34" i="2"/>
  <c r="E33" i="2"/>
  <c r="E32" i="2"/>
  <c r="E31" i="2"/>
  <c r="E36" i="2"/>
  <c r="E39" i="2"/>
  <c r="E30" i="2"/>
  <c r="E17" i="2"/>
  <c r="E14" i="2"/>
  <c r="E11" i="2"/>
  <c r="E9" i="2"/>
  <c r="E10" i="2"/>
  <c r="C52" i="2"/>
  <c r="C40" i="2"/>
  <c r="C28" i="2"/>
  <c r="C173" i="1"/>
  <c r="C139" i="1"/>
  <c r="C115" i="1"/>
  <c r="K5" i="2" l="1"/>
  <c r="K12" i="2" s="1"/>
  <c r="H12" i="2"/>
  <c r="H52" i="2"/>
  <c r="K15" i="2"/>
  <c r="H19" i="2"/>
  <c r="K19" i="2"/>
  <c r="K40" i="2"/>
  <c r="K52" i="2"/>
  <c r="K27" i="2"/>
  <c r="K28" i="2" s="1"/>
  <c r="K44" i="1"/>
  <c r="K67" i="1" s="1"/>
  <c r="H67" i="1"/>
  <c r="H27" i="1"/>
  <c r="K6" i="1"/>
  <c r="K27" i="1" s="1"/>
  <c r="H95" i="1"/>
  <c r="K83" i="1"/>
  <c r="K95" i="1" s="1"/>
  <c r="K159" i="1"/>
  <c r="K173" i="1" s="1"/>
  <c r="H115" i="1"/>
  <c r="K101" i="1"/>
  <c r="K115" i="1" s="1"/>
  <c r="K120" i="1"/>
  <c r="K139" i="1" s="1"/>
  <c r="H139" i="1"/>
  <c r="H28" i="2"/>
  <c r="C95" i="1"/>
  <c r="C27" i="1"/>
  <c r="K55" i="2" l="1"/>
  <c r="H55" i="2"/>
  <c r="K176" i="1"/>
  <c r="H176" i="1"/>
  <c r="H57" i="2" l="1"/>
  <c r="H58" i="2" s="1"/>
  <c r="I57" i="2"/>
  <c r="H177" i="1"/>
</calcChain>
</file>

<file path=xl/sharedStrings.xml><?xml version="1.0" encoding="utf-8"?>
<sst xmlns="http://schemas.openxmlformats.org/spreadsheetml/2006/main" count="310" uniqueCount="187">
  <si>
    <t>สนามสอบ</t>
  </si>
  <si>
    <t>โรงเรียนเข้าสอบ</t>
  </si>
  <si>
    <t>1.บ้านต๋อม</t>
  </si>
  <si>
    <t>2.บ้านต๊ำพระแล</t>
  </si>
  <si>
    <t>4.บ้านต๊ำใน</t>
  </si>
  <si>
    <t>6.บ้านร่องห้า</t>
  </si>
  <si>
    <t>7.บ้านต๊ำ(อินโตฯ)</t>
  </si>
  <si>
    <t>8.บ้านต๊ำเหล่า</t>
  </si>
  <si>
    <t>9.บ้านต๊ำม่อน</t>
  </si>
  <si>
    <t>10.บ้านต๊ำดอนมูล</t>
  </si>
  <si>
    <t>11.ชุมชนบ้านตุ้มท่า</t>
  </si>
  <si>
    <t>12.บ้านดอกบัว(ราษฎร์บำรุง)</t>
  </si>
  <si>
    <t>13.บ้านสันกว๊านทุ่งกิ่ว</t>
  </si>
  <si>
    <t>14.บ้านตุ่น</t>
  </si>
  <si>
    <t>15.บ้านสันเวียงใหม่</t>
  </si>
  <si>
    <t>16.บ้านสาง</t>
  </si>
  <si>
    <t>17.บ้านโป่ง</t>
  </si>
  <si>
    <t>18.บ้านใหม่</t>
  </si>
  <si>
    <t>19.บ้านภูเงิน</t>
  </si>
  <si>
    <t>20.บ้านห้วยบง</t>
  </si>
  <si>
    <t>21.บ้านป่าคา</t>
  </si>
  <si>
    <t>22.บ้านต๋อมดง</t>
  </si>
  <si>
    <t>1.อนุบาลพะเยา</t>
  </si>
  <si>
    <t>2.บ้านจำป่าหวาย</t>
  </si>
  <si>
    <t>3.บ้านดาวเรือง(ธนาคารกรุงเทพฯ17)</t>
  </si>
  <si>
    <t>4.บ้านป่าแดงบุญนาค</t>
  </si>
  <si>
    <t>5.บ้านศาลา</t>
  </si>
  <si>
    <t>6.บ้านดอกบัว(บุญมานุเคราะห์)</t>
  </si>
  <si>
    <t>7.บ้านแม่กา</t>
  </si>
  <si>
    <t>8.บ้านแม่กาสาขาบ้านแม่ต๋ำน้อย</t>
  </si>
  <si>
    <t>9.บ้านห้วยเคียน</t>
  </si>
  <si>
    <t>3.บ้านต๊ำพระแลสาขาบ้านต๊ำกลาง</t>
  </si>
  <si>
    <t>10.บ้านแม่ต๋ำบุญโยง</t>
  </si>
  <si>
    <t>12.บ้านร่องคำ</t>
  </si>
  <si>
    <t>1.บ้านค่า</t>
  </si>
  <si>
    <t>2.บ้านดง</t>
  </si>
  <si>
    <t>3.บ้านจำไก่</t>
  </si>
  <si>
    <t>4.บ้านห้วยทรายเลื่อน</t>
  </si>
  <si>
    <t>5.บ้านดอกคำใต้</t>
  </si>
  <si>
    <t>6.บ้านสันโค้ง</t>
  </si>
  <si>
    <t>7.ไทยรัฐวิทยา 46</t>
  </si>
  <si>
    <t>8.บ้านค่าบน</t>
  </si>
  <si>
    <t>9.บ้านร่องจว้า</t>
  </si>
  <si>
    <t>10.บ้านวังขอนแดง</t>
  </si>
  <si>
    <t>11.บ้านทุ่งต้นศรี</t>
  </si>
  <si>
    <t>12.บ้านเนินสมบูรณ์</t>
  </si>
  <si>
    <t>13.ชุมชนบ้านห้วยลาน</t>
  </si>
  <si>
    <t>1.โรงเรียนบ้านต๋อม</t>
  </si>
  <si>
    <t>2.โรงเรียนอนุบาลพะเยา</t>
  </si>
  <si>
    <t>4.โรงเรียนบ้านถ้ำ</t>
  </si>
  <si>
    <t xml:space="preserve">   ประชานุเคราะห์</t>
  </si>
  <si>
    <t>1.บ้านถ้ำประชานุเคราะห์</t>
  </si>
  <si>
    <t>2.บ้านหนองหล่ม</t>
  </si>
  <si>
    <t>3.บ้านแม่พริก</t>
  </si>
  <si>
    <t>4.บ้านใหม่</t>
  </si>
  <si>
    <t>5.บ้านถ้ำประชาบำรุง</t>
  </si>
  <si>
    <t>6.บ้านปางงุ้น</t>
  </si>
  <si>
    <t>7.บ้านทุ่งหลวง</t>
  </si>
  <si>
    <t>8.บ้านสันจกปก</t>
  </si>
  <si>
    <t>9.อนุบาลดอกคำใต้</t>
  </si>
  <si>
    <t>10.บ้านบุญเรือง(อินต๊ะวงศานุเคราะห์)</t>
  </si>
  <si>
    <t>11.บ้านปาง</t>
  </si>
  <si>
    <t>12.บ้านทุ่งกาไชย</t>
  </si>
  <si>
    <t>13.บ้านโพธิ์ทอง</t>
  </si>
  <si>
    <t>14.บ้านปิน</t>
  </si>
  <si>
    <t>15.บ้านปินเหนือ</t>
  </si>
  <si>
    <t>5.โรงเรียนอนุบาลแม่ใจ</t>
  </si>
  <si>
    <t xml:space="preserve">   (บ้านศรีถ้อย)</t>
  </si>
  <si>
    <t>3.บ้านป่าแฝกเหนือ</t>
  </si>
  <si>
    <t>4.บ้านดงอินตา</t>
  </si>
  <si>
    <t>5.บ้านดงบุญนาค</t>
  </si>
  <si>
    <t>6.บ้านเหล่า</t>
  </si>
  <si>
    <t>7.บ้านไร่อ้อย</t>
  </si>
  <si>
    <t>8.บ้านห้วยเจริญราษฎร์</t>
  </si>
  <si>
    <t>10.บ้านหนองสระ</t>
  </si>
  <si>
    <t>13.ชุมชนบ้านแม่สุก</t>
  </si>
  <si>
    <t>14บ้านแม่จว้า</t>
  </si>
  <si>
    <t>15.บ้านแม่จว้าใต้</t>
  </si>
  <si>
    <t>16.บ้านสันขวาง</t>
  </si>
  <si>
    <t>17.บ้านป่าสักสามัคคี</t>
  </si>
  <si>
    <t>18.บ้านทุ่งป่าข่า</t>
  </si>
  <si>
    <t>19.เจริญใจ</t>
  </si>
  <si>
    <t>20.บ้านป่าแฝกใต้</t>
  </si>
  <si>
    <t>6.โรเรียนบ้านห้วยแก้ว</t>
  </si>
  <si>
    <t>1.บ้านห้วยแก้ว</t>
  </si>
  <si>
    <t>15.บ้านห้วยทรายขาว</t>
  </si>
  <si>
    <t>5.ตำบลสันป่าม่วง</t>
  </si>
  <si>
    <t>8 ห้องสอบ</t>
  </si>
  <si>
    <t>รวม</t>
  </si>
  <si>
    <t>13.บ้านไร่</t>
  </si>
  <si>
    <t>30 ห้องสอบ</t>
  </si>
  <si>
    <t>14.วัดบุญเกิดวิทยาแสงส่องหล้า</t>
  </si>
  <si>
    <t>9 ห้องสอบ</t>
  </si>
  <si>
    <t>5 ห้องสอบ</t>
  </si>
  <si>
    <t>2.บ้านสันต้นม่วง</t>
  </si>
  <si>
    <t>16.อนุบาลดรุณวิทยา</t>
  </si>
  <si>
    <t xml:space="preserve">สำนักงานเขตพื้นที่การศึกษาประถมศึกษาพะเยา เขต 1 </t>
  </si>
  <si>
    <t xml:space="preserve"> ชั้นประถมศึกษาปีที่ 6</t>
  </si>
  <si>
    <t xml:space="preserve"> ชั้นมัธยมศึกษาปีที่ 3</t>
  </si>
  <si>
    <t>1.โรงเรียนบ้านร่องห้า</t>
  </si>
  <si>
    <t>5.บ้านห้วยแก้ว</t>
  </si>
  <si>
    <t>6.บ้านห้วยบง</t>
  </si>
  <si>
    <t>7.บ้านอิงโค้ง</t>
  </si>
  <si>
    <t>2.โรงเรียนอนุบาลเมือง</t>
  </si>
  <si>
    <t>พะเยาบ้านโมกหวาก</t>
  </si>
  <si>
    <t>1.อนุบาลเมืองพะเยาบ้านโทกหวาก</t>
  </si>
  <si>
    <t>2.บ้านชุมชนบ้านแม่ใส</t>
  </si>
  <si>
    <t>3.บ้านจำป่าหวาย</t>
  </si>
  <si>
    <t>4.บ้านแม่กา</t>
  </si>
  <si>
    <t>จำนวน 3  ห้องสอบ</t>
  </si>
  <si>
    <t>จำนวน  4  ห้องสอบ</t>
  </si>
  <si>
    <t>3.โรงเรียนพินิตประสาธน์</t>
  </si>
  <si>
    <t>จำนวน  7  ห้องสอบ</t>
  </si>
  <si>
    <t>1.พินิตประสาธน์</t>
  </si>
  <si>
    <t>2.ประชาบำรุง</t>
  </si>
  <si>
    <t>3.ราชคฤห์วิทยา</t>
  </si>
  <si>
    <t>4.สุวรรณคณานุสรณ์</t>
  </si>
  <si>
    <t>4.โรงเรียนบ้านจำไก่</t>
  </si>
  <si>
    <t>จำนวน 5  ห้องสอบ</t>
  </si>
  <si>
    <t>1.บ้านจำไก่</t>
  </si>
  <si>
    <t>2.บ้านค่า</t>
  </si>
  <si>
    <t>3.บ้านดง</t>
  </si>
  <si>
    <t>4.บ้านทุ่งต้นศรี</t>
  </si>
  <si>
    <t>5.บ้านปาง</t>
  </si>
  <si>
    <t>7.บ้านปิน</t>
  </si>
  <si>
    <t>8.บ้านร่องจว้า</t>
  </si>
  <si>
    <t>9.บ้านวังขอนแดง</t>
  </si>
  <si>
    <t>10.บ้านหนองหล่ม</t>
  </si>
  <si>
    <t>5.โรงเรียนบ้านไร่อ้อย</t>
  </si>
  <si>
    <t>1.บ้านไร่อ้อย</t>
  </si>
  <si>
    <t>2.เจริญใจ</t>
  </si>
  <si>
    <t>3.ชุมชนบ้านป่าแฝกสามัคคี</t>
  </si>
  <si>
    <t>4.ชุมชนบ้านแม่สุก</t>
  </si>
  <si>
    <t>6.บ้านดงอินตา</t>
  </si>
  <si>
    <t>7.พระปริยัติธรรมฯวัดโพธารามวิทยา</t>
  </si>
  <si>
    <t>8.อนุบาลแม่ใจ (บ้านศรีถ้อย)</t>
  </si>
  <si>
    <t>ระยะห่างจากเขต</t>
  </si>
  <si>
    <t>ระยะห่างจากสนามสอบ</t>
  </si>
  <si>
    <t>3.โรงเรียนบ้านค่า</t>
  </si>
  <si>
    <t>11.บ้านป่าตึง</t>
  </si>
  <si>
    <t>9.ชุมชนป่าแฝกสามัคคี</t>
  </si>
  <si>
    <t>12.บ้านแม่ใจ (แม่ใจเพาะวิทยาการ)</t>
  </si>
  <si>
    <t>1.อนุบาลแม่ใจ (บ้านศรีถ้อย)</t>
  </si>
  <si>
    <t>11.อนุบาลเมืองพะเยาบ้านโทกหวาก</t>
  </si>
  <si>
    <t>2.บ้านหนองลาว</t>
  </si>
  <si>
    <t>3.บ้านเจน(เจนจันทรานุกูล)</t>
  </si>
  <si>
    <t>4.อนุบาลภูกามยาว</t>
  </si>
  <si>
    <t>5.บ้านร้อง</t>
  </si>
  <si>
    <t>6.บ้านสันป่างิ้ว</t>
  </si>
  <si>
    <t>7.บ้านแม่อิง</t>
  </si>
  <si>
    <t>8.บ้านกว้านเหนือ</t>
  </si>
  <si>
    <t>9.บ้านร่องปอ</t>
  </si>
  <si>
    <t>10.บ้านสันต้นผึ้ง</t>
  </si>
  <si>
    <t>11.บ้านอิงโค้ง</t>
  </si>
  <si>
    <t>12.บ้านม่วงคำ</t>
  </si>
  <si>
    <t>13.บ้านกาดถี</t>
  </si>
  <si>
    <t>14.บ้านสันต้นแหน</t>
  </si>
  <si>
    <t>จน.นร.</t>
  </si>
  <si>
    <t>จน.รถ</t>
  </si>
  <si>
    <t>ค่าพาหนะ/คัน</t>
  </si>
  <si>
    <t>1.บ้านร่องห้า</t>
  </si>
  <si>
    <t>2.บ้านต๋อม</t>
  </si>
  <si>
    <t>3.บ้านต๊ำพระแล</t>
  </si>
  <si>
    <t>4.บ้านภูเงิน</t>
  </si>
  <si>
    <t>จน.ครูผู้ควบคุม</t>
  </si>
  <si>
    <t>ค่าตอบแทน</t>
  </si>
  <si>
    <t>รวมเงิน</t>
  </si>
  <si>
    <t>ค่าพาหนะที่ได้รับจัดสรร</t>
  </si>
  <si>
    <t>ค่าพาหนะที่ได้รับจัดสรร/วัน</t>
  </si>
  <si>
    <t>จน.ครูผู้ควบคุม/วัน</t>
  </si>
  <si>
    <t>ค่าตอบแทน/วัน</t>
  </si>
  <si>
    <t>บัญชีจัดสรรค่าพาหนะสำหรับการประเมินคุณภาพการศึกษาขั้นพื้นฐาน (O-NET) ปีการศึกษา 2557</t>
  </si>
  <si>
    <t xml:space="preserve"> สอบวันที่ 31 มกราคม-1 กุมภาพันธ์ 2558</t>
  </si>
  <si>
    <t>บัญชีจัดสรรค่าพาหนะสำหรับการประเมินคุณภาพทางการศึกษาระดับชาติขั้นพื้นฐาน (O-NET) ปีการศึกษา 57</t>
  </si>
  <si>
    <t>สอบวันที่ 31 มกราคม 2558</t>
  </si>
  <si>
    <t>5.สาธิตมหาวิทยาลัยพะเยา</t>
  </si>
  <si>
    <t>14.บ้านสันป่าสัก</t>
  </si>
  <si>
    <t>15.บ้านแม่นาเรือ</t>
  </si>
  <si>
    <t>16.บ้านแม่นาเรือใต้</t>
  </si>
  <si>
    <t>17.ชุมชนบ้านแม่ใส</t>
  </si>
  <si>
    <t>18.บ้านบ่อแฮ้วสันช้างหิน</t>
  </si>
  <si>
    <t>19.บ้านสันป่าถ่อน</t>
  </si>
  <si>
    <t>20.ไชยพันธ์พงษ์พิทยา</t>
  </si>
  <si>
    <t>21.บุญสิษฐ์วิทยา</t>
  </si>
  <si>
    <t>22.ประชาบำรุง</t>
  </si>
  <si>
    <t>23.ปิยมาตย์</t>
  </si>
  <si>
    <t>24.อนุบาลจำเนียรวิทยา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</si>
</sst>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9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1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b/>
      <sz val="15"/>
      <color theme="1"/>
      <name val="TH SarabunPSK"/>
      <family val="2"/>
    </font>
    <font>
      <sz val="15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9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2" xfId="0" applyFont="1" applyBorder="1"/>
    <xf numFmtId="0" fontId="1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2" xfId="0" applyFont="1" applyBorder="1"/>
    <xf numFmtId="0" fontId="1" fillId="0" borderId="5" xfId="0" applyFont="1" applyBorder="1"/>
    <xf numFmtId="0" fontId="2" fillId="0" borderId="4" xfId="0" applyFont="1" applyBorder="1"/>
    <xf numFmtId="0" fontId="1" fillId="0" borderId="5" xfId="0" applyFont="1" applyBorder="1" applyAlignment="1"/>
    <xf numFmtId="0" fontId="2" fillId="0" borderId="4" xfId="0" applyFont="1" applyBorder="1" applyAlignment="1"/>
    <xf numFmtId="0" fontId="2" fillId="0" borderId="3" xfId="0" applyFont="1" applyBorder="1"/>
    <xf numFmtId="0" fontId="1" fillId="0" borderId="0" xfId="0" applyFont="1" applyBorder="1"/>
    <xf numFmtId="0" fontId="3" fillId="0" borderId="0" xfId="0" applyFont="1"/>
    <xf numFmtId="0" fontId="1" fillId="0" borderId="6" xfId="0" applyFont="1" applyBorder="1"/>
    <xf numFmtId="0" fontId="1" fillId="0" borderId="4" xfId="0" applyFont="1" applyBorder="1"/>
    <xf numFmtId="0" fontId="1" fillId="0" borderId="7" xfId="0" applyFont="1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/>
    <xf numFmtId="0" fontId="2" fillId="0" borderId="0" xfId="0" applyFont="1" applyBorder="1" applyAlignment="1"/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4" fillId="0" borderId="3" xfId="0" applyFont="1" applyBorder="1"/>
    <xf numFmtId="0" fontId="4" fillId="0" borderId="3" xfId="0" applyFont="1" applyBorder="1" applyAlignment="1">
      <alignment horizontal="center"/>
    </xf>
    <xf numFmtId="0" fontId="5" fillId="0" borderId="3" xfId="0" applyFont="1" applyBorder="1"/>
    <xf numFmtId="0" fontId="1" fillId="0" borderId="1" xfId="0" applyFont="1" applyBorder="1" applyAlignment="1">
      <alignment horizontal="center" vertical="center"/>
    </xf>
    <xf numFmtId="0" fontId="2" fillId="0" borderId="0" xfId="0" applyFont="1" applyBorder="1"/>
    <xf numFmtId="0" fontId="5" fillId="0" borderId="2" xfId="0" applyFont="1" applyBorder="1"/>
    <xf numFmtId="0" fontId="5" fillId="0" borderId="6" xfId="0" applyFont="1" applyBorder="1"/>
    <xf numFmtId="0" fontId="5" fillId="0" borderId="5" xfId="0" applyFont="1" applyBorder="1" applyAlignment="1"/>
    <xf numFmtId="0" fontId="4" fillId="0" borderId="4" xfId="0" applyFont="1" applyBorder="1" applyAlignment="1"/>
    <xf numFmtId="0" fontId="5" fillId="0" borderId="0" xfId="0" applyFont="1"/>
    <xf numFmtId="0" fontId="4" fillId="0" borderId="0" xfId="0" applyFont="1"/>
    <xf numFmtId="0" fontId="5" fillId="0" borderId="0" xfId="0" applyFont="1" applyAlignment="1">
      <alignment horizontal="center" vertical="center"/>
    </xf>
    <xf numFmtId="1" fontId="1" fillId="0" borderId="0" xfId="0" applyNumberFormat="1" applyFont="1" applyBorder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7" fillId="0" borderId="2" xfId="0" applyFont="1" applyBorder="1"/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187" fontId="8" fillId="0" borderId="1" xfId="1" applyNumberFormat="1" applyFont="1" applyBorder="1" applyAlignment="1">
      <alignment horizontal="center" vertical="center"/>
    </xf>
    <xf numFmtId="0" fontId="8" fillId="0" borderId="3" xfId="0" applyFont="1" applyBorder="1"/>
    <xf numFmtId="0" fontId="7" fillId="0" borderId="3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5" xfId="0" applyFont="1" applyBorder="1"/>
    <xf numFmtId="0" fontId="7" fillId="0" borderId="4" xfId="0" applyFont="1" applyBorder="1"/>
    <xf numFmtId="0" fontId="7" fillId="0" borderId="4" xfId="0" applyFont="1" applyBorder="1" applyAlignment="1">
      <alignment horizontal="center"/>
    </xf>
    <xf numFmtId="0" fontId="7" fillId="0" borderId="3" xfId="0" applyFont="1" applyBorder="1"/>
    <xf numFmtId="0" fontId="8" fillId="0" borderId="6" xfId="0" applyFont="1" applyBorder="1"/>
    <xf numFmtId="0" fontId="8" fillId="0" borderId="0" xfId="0" applyFont="1" applyBorder="1"/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187" fontId="8" fillId="0" borderId="0" xfId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8" fillId="0" borderId="8" xfId="0" applyFont="1" applyBorder="1"/>
    <xf numFmtId="187" fontId="1" fillId="0" borderId="0" xfId="0" applyNumberFormat="1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7"/>
  <sheetViews>
    <sheetView tabSelected="1" topLeftCell="A137" workbookViewId="0">
      <selection sqref="A1:K173"/>
    </sheetView>
  </sheetViews>
  <sheetFormatPr defaultRowHeight="21" x14ac:dyDescent="0.35"/>
  <cols>
    <col min="1" max="1" width="18.375" style="1" customWidth="1"/>
    <col min="2" max="2" width="25.875" style="1" customWidth="1"/>
    <col min="3" max="3" width="5" style="1" customWidth="1"/>
    <col min="4" max="4" width="11.5" style="23" customWidth="1"/>
    <col min="5" max="5" width="15.625" style="23" customWidth="1"/>
    <col min="6" max="6" width="4.625" style="23" customWidth="1"/>
    <col min="7" max="7" width="10.125" style="23" customWidth="1"/>
    <col min="8" max="8" width="15.625" style="23" customWidth="1"/>
    <col min="9" max="9" width="10.375" style="23" customWidth="1"/>
    <col min="10" max="10" width="7.875" style="23" customWidth="1"/>
    <col min="11" max="11" width="7.125" style="23" customWidth="1"/>
    <col min="12" max="16384" width="9" style="1"/>
  </cols>
  <sheetData>
    <row r="1" spans="1:11" x14ac:dyDescent="0.35">
      <c r="A1" s="80" t="s">
        <v>173</v>
      </c>
      <c r="B1" s="80"/>
      <c r="C1" s="80"/>
      <c r="D1" s="80"/>
      <c r="E1" s="80"/>
      <c r="F1" s="80"/>
      <c r="G1" s="80"/>
      <c r="H1" s="80"/>
      <c r="I1" s="80"/>
      <c r="J1" s="80"/>
      <c r="K1" s="80"/>
    </row>
    <row r="2" spans="1:11" x14ac:dyDescent="0.35">
      <c r="A2" s="80" t="s">
        <v>96</v>
      </c>
      <c r="B2" s="80"/>
      <c r="C2" s="80"/>
      <c r="D2" s="80"/>
      <c r="E2" s="80"/>
      <c r="F2" s="80"/>
      <c r="G2" s="80"/>
      <c r="H2" s="80"/>
      <c r="I2" s="80"/>
      <c r="J2" s="80"/>
      <c r="K2" s="80"/>
    </row>
    <row r="3" spans="1:11" s="45" customFormat="1" ht="18.75" x14ac:dyDescent="0.3">
      <c r="A3" s="46" t="s">
        <v>97</v>
      </c>
      <c r="B3" s="45" t="s">
        <v>174</v>
      </c>
      <c r="D3" s="47"/>
      <c r="E3" s="47"/>
      <c r="F3" s="47"/>
      <c r="G3" s="47"/>
      <c r="H3" s="47"/>
      <c r="I3" s="47"/>
      <c r="J3" s="47"/>
      <c r="K3" s="47"/>
    </row>
    <row r="4" spans="1:11" x14ac:dyDescent="0.35">
      <c r="A4" s="32" t="s">
        <v>0</v>
      </c>
      <c r="B4" s="32" t="s">
        <v>1</v>
      </c>
      <c r="C4" s="32" t="s">
        <v>157</v>
      </c>
      <c r="D4" s="33" t="s">
        <v>136</v>
      </c>
      <c r="E4" s="33" t="s">
        <v>137</v>
      </c>
      <c r="F4" s="33" t="s">
        <v>158</v>
      </c>
      <c r="G4" s="33" t="s">
        <v>159</v>
      </c>
      <c r="H4" s="33" t="s">
        <v>167</v>
      </c>
      <c r="I4" s="33" t="s">
        <v>164</v>
      </c>
      <c r="J4" s="33" t="s">
        <v>165</v>
      </c>
      <c r="K4" s="33" t="s">
        <v>166</v>
      </c>
    </row>
    <row r="5" spans="1:11" x14ac:dyDescent="0.35">
      <c r="A5" s="7" t="s">
        <v>47</v>
      </c>
      <c r="B5" s="4" t="s">
        <v>2</v>
      </c>
      <c r="C5" s="5">
        <v>26</v>
      </c>
      <c r="D5" s="22">
        <v>7</v>
      </c>
      <c r="E5" s="22">
        <f>D5-7</f>
        <v>0</v>
      </c>
      <c r="F5" s="22">
        <v>0</v>
      </c>
      <c r="G5" s="22">
        <v>0</v>
      </c>
      <c r="H5" s="22">
        <v>0</v>
      </c>
      <c r="I5" s="22">
        <v>0</v>
      </c>
      <c r="J5" s="22">
        <v>0</v>
      </c>
      <c r="K5" s="22">
        <f>H5+J5</f>
        <v>0</v>
      </c>
    </row>
    <row r="6" spans="1:11" x14ac:dyDescent="0.35">
      <c r="A6" s="8"/>
      <c r="B6" s="6" t="s">
        <v>3</v>
      </c>
      <c r="C6" s="5">
        <v>18</v>
      </c>
      <c r="D6" s="81">
        <v>17</v>
      </c>
      <c r="E6" s="81">
        <f t="shared" ref="E6:E26" si="0">D6-7</f>
        <v>10</v>
      </c>
      <c r="F6" s="81">
        <v>2</v>
      </c>
      <c r="G6" s="81">
        <v>300</v>
      </c>
      <c r="H6" s="84">
        <f>2*300</f>
        <v>600</v>
      </c>
      <c r="I6" s="84">
        <v>1</v>
      </c>
      <c r="J6" s="84">
        <v>300</v>
      </c>
      <c r="K6" s="84">
        <f>H6+J6</f>
        <v>900</v>
      </c>
    </row>
    <row r="7" spans="1:11" x14ac:dyDescent="0.35">
      <c r="A7" s="9" t="s">
        <v>87</v>
      </c>
      <c r="B7" s="4" t="s">
        <v>31</v>
      </c>
      <c r="C7" s="5">
        <v>0</v>
      </c>
      <c r="D7" s="82"/>
      <c r="E7" s="82"/>
      <c r="F7" s="82"/>
      <c r="G7" s="82"/>
      <c r="H7" s="84"/>
      <c r="I7" s="84"/>
      <c r="J7" s="84"/>
      <c r="K7" s="84"/>
    </row>
    <row r="8" spans="1:11" x14ac:dyDescent="0.35">
      <c r="A8" s="8"/>
      <c r="B8" s="4" t="s">
        <v>4</v>
      </c>
      <c r="C8" s="5">
        <v>0</v>
      </c>
      <c r="D8" s="83"/>
      <c r="E8" s="83"/>
      <c r="F8" s="83"/>
      <c r="G8" s="83"/>
      <c r="H8" s="84"/>
      <c r="I8" s="84"/>
      <c r="J8" s="84"/>
      <c r="K8" s="84"/>
    </row>
    <row r="9" spans="1:11" x14ac:dyDescent="0.35">
      <c r="A9" s="8"/>
      <c r="B9" s="4" t="s">
        <v>86</v>
      </c>
      <c r="C9" s="5">
        <v>5</v>
      </c>
      <c r="D9" s="22">
        <v>13</v>
      </c>
      <c r="E9" s="22">
        <f t="shared" si="0"/>
        <v>6</v>
      </c>
      <c r="F9" s="22">
        <v>1</v>
      </c>
      <c r="G9" s="22">
        <v>300</v>
      </c>
      <c r="H9" s="22">
        <f>F9*G9</f>
        <v>300</v>
      </c>
      <c r="I9" s="22">
        <v>1</v>
      </c>
      <c r="J9" s="22">
        <v>300</v>
      </c>
      <c r="K9" s="22">
        <f t="shared" ref="K9" si="1">H9+J9</f>
        <v>600</v>
      </c>
    </row>
    <row r="10" spans="1:11" x14ac:dyDescent="0.35">
      <c r="A10" s="8"/>
      <c r="B10" s="4" t="s">
        <v>5</v>
      </c>
      <c r="C10" s="5">
        <v>17</v>
      </c>
      <c r="D10" s="22">
        <v>4</v>
      </c>
      <c r="E10" s="22">
        <v>3</v>
      </c>
      <c r="F10" s="22">
        <v>2</v>
      </c>
      <c r="G10" s="22">
        <v>300</v>
      </c>
      <c r="H10" s="72">
        <f>F10*G10</f>
        <v>600</v>
      </c>
      <c r="I10" s="22">
        <v>1</v>
      </c>
      <c r="J10" s="22">
        <v>300</v>
      </c>
      <c r="K10" s="22">
        <f t="shared" ref="K10:K11" si="2">H10+J10</f>
        <v>900</v>
      </c>
    </row>
    <row r="11" spans="1:11" x14ac:dyDescent="0.35">
      <c r="A11" s="8"/>
      <c r="B11" s="4" t="s">
        <v>6</v>
      </c>
      <c r="C11" s="5">
        <v>0</v>
      </c>
      <c r="D11" s="81">
        <v>12</v>
      </c>
      <c r="E11" s="81">
        <f t="shared" si="0"/>
        <v>5</v>
      </c>
      <c r="F11" s="81">
        <v>1</v>
      </c>
      <c r="G11" s="81">
        <v>300</v>
      </c>
      <c r="H11" s="84">
        <f>F11*G11</f>
        <v>300</v>
      </c>
      <c r="I11" s="84">
        <v>1</v>
      </c>
      <c r="J11" s="84">
        <v>300</v>
      </c>
      <c r="K11" s="84">
        <f t="shared" si="2"/>
        <v>600</v>
      </c>
    </row>
    <row r="12" spans="1:11" x14ac:dyDescent="0.35">
      <c r="A12" s="8"/>
      <c r="B12" s="4" t="s">
        <v>7</v>
      </c>
      <c r="C12" s="5">
        <v>3</v>
      </c>
      <c r="D12" s="82"/>
      <c r="E12" s="82"/>
      <c r="F12" s="82"/>
      <c r="G12" s="82"/>
      <c r="H12" s="84"/>
      <c r="I12" s="84"/>
      <c r="J12" s="84"/>
      <c r="K12" s="84"/>
    </row>
    <row r="13" spans="1:11" x14ac:dyDescent="0.35">
      <c r="A13" s="8"/>
      <c r="B13" s="4" t="s">
        <v>8</v>
      </c>
      <c r="C13" s="5">
        <v>2</v>
      </c>
      <c r="D13" s="82"/>
      <c r="E13" s="82"/>
      <c r="F13" s="82"/>
      <c r="G13" s="82"/>
      <c r="H13" s="84"/>
      <c r="I13" s="84"/>
      <c r="J13" s="84"/>
      <c r="K13" s="84"/>
    </row>
    <row r="14" spans="1:11" x14ac:dyDescent="0.35">
      <c r="A14" s="8"/>
      <c r="B14" s="4" t="s">
        <v>9</v>
      </c>
      <c r="C14" s="5">
        <v>8</v>
      </c>
      <c r="D14" s="83"/>
      <c r="E14" s="83"/>
      <c r="F14" s="83"/>
      <c r="G14" s="83"/>
      <c r="H14" s="84"/>
      <c r="I14" s="84"/>
      <c r="J14" s="84"/>
      <c r="K14" s="84"/>
    </row>
    <row r="15" spans="1:11" x14ac:dyDescent="0.35">
      <c r="A15" s="8"/>
      <c r="B15" s="4" t="s">
        <v>10</v>
      </c>
      <c r="C15" s="5">
        <v>10</v>
      </c>
      <c r="D15" s="22">
        <v>14</v>
      </c>
      <c r="E15" s="22">
        <f t="shared" si="0"/>
        <v>7</v>
      </c>
      <c r="F15" s="22">
        <v>1</v>
      </c>
      <c r="G15" s="22">
        <v>300</v>
      </c>
      <c r="H15" s="22">
        <f>F15*G15</f>
        <v>300</v>
      </c>
      <c r="I15" s="22">
        <v>1</v>
      </c>
      <c r="J15" s="22">
        <v>300</v>
      </c>
      <c r="K15" s="22">
        <f t="shared" ref="K15:K21" si="3">H15+J15</f>
        <v>600</v>
      </c>
    </row>
    <row r="16" spans="1:11" x14ac:dyDescent="0.35">
      <c r="A16" s="8"/>
      <c r="B16" s="4" t="s">
        <v>11</v>
      </c>
      <c r="C16" s="5">
        <v>15</v>
      </c>
      <c r="D16" s="81">
        <v>15</v>
      </c>
      <c r="E16" s="81">
        <f t="shared" si="0"/>
        <v>8</v>
      </c>
      <c r="F16" s="81">
        <v>2</v>
      </c>
      <c r="G16" s="81">
        <v>300</v>
      </c>
      <c r="H16" s="84">
        <f>F16*G16</f>
        <v>600</v>
      </c>
      <c r="I16" s="84">
        <v>1</v>
      </c>
      <c r="J16" s="84">
        <v>300</v>
      </c>
      <c r="K16" s="84">
        <f t="shared" si="3"/>
        <v>900</v>
      </c>
    </row>
    <row r="17" spans="1:11" x14ac:dyDescent="0.35">
      <c r="A17" s="8"/>
      <c r="B17" s="4" t="s">
        <v>12</v>
      </c>
      <c r="C17" s="5">
        <v>5</v>
      </c>
      <c r="D17" s="82"/>
      <c r="E17" s="82"/>
      <c r="F17" s="82"/>
      <c r="G17" s="82"/>
      <c r="H17" s="84"/>
      <c r="I17" s="84"/>
      <c r="J17" s="84"/>
      <c r="K17" s="84"/>
    </row>
    <row r="18" spans="1:11" x14ac:dyDescent="0.35">
      <c r="A18" s="8"/>
      <c r="B18" s="4" t="s">
        <v>13</v>
      </c>
      <c r="C18" s="5">
        <v>5</v>
      </c>
      <c r="D18" s="83"/>
      <c r="E18" s="83"/>
      <c r="F18" s="83"/>
      <c r="G18" s="83"/>
      <c r="H18" s="84"/>
      <c r="I18" s="84"/>
      <c r="J18" s="84"/>
      <c r="K18" s="84"/>
    </row>
    <row r="19" spans="1:11" x14ac:dyDescent="0.35">
      <c r="A19" s="8"/>
      <c r="B19" s="4" t="s">
        <v>14</v>
      </c>
      <c r="C19" s="5">
        <v>15</v>
      </c>
      <c r="D19" s="22">
        <v>17</v>
      </c>
      <c r="E19" s="22">
        <v>6</v>
      </c>
      <c r="F19" s="22">
        <v>2</v>
      </c>
      <c r="G19" s="22">
        <v>300</v>
      </c>
      <c r="H19" s="22">
        <f>F19*G19</f>
        <v>600</v>
      </c>
      <c r="I19" s="22">
        <v>1</v>
      </c>
      <c r="J19" s="22">
        <v>300</v>
      </c>
      <c r="K19" s="22">
        <f t="shared" si="3"/>
        <v>900</v>
      </c>
    </row>
    <row r="20" spans="1:11" x14ac:dyDescent="0.35">
      <c r="A20" s="8"/>
      <c r="B20" s="4" t="s">
        <v>15</v>
      </c>
      <c r="C20" s="5">
        <v>16</v>
      </c>
      <c r="D20" s="22">
        <v>15</v>
      </c>
      <c r="E20" s="22">
        <f t="shared" si="0"/>
        <v>8</v>
      </c>
      <c r="F20" s="22">
        <v>2</v>
      </c>
      <c r="G20" s="22">
        <v>300</v>
      </c>
      <c r="H20" s="72">
        <f t="shared" ref="H20:H26" si="4">F20*G20</f>
        <v>600</v>
      </c>
      <c r="I20" s="22">
        <v>1</v>
      </c>
      <c r="J20" s="22">
        <v>300</v>
      </c>
      <c r="K20" s="22">
        <f t="shared" si="3"/>
        <v>900</v>
      </c>
    </row>
    <row r="21" spans="1:11" x14ac:dyDescent="0.35">
      <c r="A21" s="8"/>
      <c r="B21" s="4" t="s">
        <v>16</v>
      </c>
      <c r="C21" s="5">
        <v>9</v>
      </c>
      <c r="D21" s="22">
        <v>19</v>
      </c>
      <c r="E21" s="22">
        <f t="shared" si="0"/>
        <v>12</v>
      </c>
      <c r="F21" s="22">
        <v>1</v>
      </c>
      <c r="G21" s="22">
        <v>400</v>
      </c>
      <c r="H21" s="72">
        <f t="shared" si="4"/>
        <v>400</v>
      </c>
      <c r="I21" s="22">
        <v>1</v>
      </c>
      <c r="J21" s="22">
        <v>300</v>
      </c>
      <c r="K21" s="22">
        <f t="shared" si="3"/>
        <v>700</v>
      </c>
    </row>
    <row r="22" spans="1:11" x14ac:dyDescent="0.35">
      <c r="A22" s="8"/>
      <c r="B22" s="4" t="s">
        <v>17</v>
      </c>
      <c r="C22" s="5">
        <v>13</v>
      </c>
      <c r="D22" s="22">
        <v>21</v>
      </c>
      <c r="E22" s="22">
        <f t="shared" si="0"/>
        <v>14</v>
      </c>
      <c r="F22" s="22">
        <v>1</v>
      </c>
      <c r="G22" s="22">
        <v>400</v>
      </c>
      <c r="H22" s="72">
        <f t="shared" si="4"/>
        <v>400</v>
      </c>
      <c r="I22" s="22">
        <v>1</v>
      </c>
      <c r="J22" s="22">
        <v>300</v>
      </c>
      <c r="K22" s="22">
        <f t="shared" ref="K22:K26" si="5">H22+J22</f>
        <v>700</v>
      </c>
    </row>
    <row r="23" spans="1:11" x14ac:dyDescent="0.35">
      <c r="A23" s="8"/>
      <c r="B23" s="4" t="s">
        <v>18</v>
      </c>
      <c r="C23" s="5">
        <v>16</v>
      </c>
      <c r="D23" s="22">
        <v>25</v>
      </c>
      <c r="E23" s="22">
        <v>20</v>
      </c>
      <c r="F23" s="22">
        <v>2</v>
      </c>
      <c r="G23" s="22">
        <v>400</v>
      </c>
      <c r="H23" s="72">
        <f t="shared" si="4"/>
        <v>800</v>
      </c>
      <c r="I23" s="22">
        <v>1</v>
      </c>
      <c r="J23" s="22">
        <v>300</v>
      </c>
      <c r="K23" s="22">
        <f t="shared" si="5"/>
        <v>1100</v>
      </c>
    </row>
    <row r="24" spans="1:11" x14ac:dyDescent="0.35">
      <c r="A24" s="8"/>
      <c r="B24" s="4" t="s">
        <v>19</v>
      </c>
      <c r="C24" s="5">
        <v>22</v>
      </c>
      <c r="D24" s="22">
        <v>12</v>
      </c>
      <c r="E24" s="22">
        <v>9</v>
      </c>
      <c r="F24" s="22">
        <v>2</v>
      </c>
      <c r="G24" s="22">
        <v>300</v>
      </c>
      <c r="H24" s="72">
        <f t="shared" si="4"/>
        <v>600</v>
      </c>
      <c r="I24" s="22">
        <v>1</v>
      </c>
      <c r="J24" s="22">
        <v>300</v>
      </c>
      <c r="K24" s="22">
        <f t="shared" si="5"/>
        <v>900</v>
      </c>
    </row>
    <row r="25" spans="1:11" x14ac:dyDescent="0.35">
      <c r="A25" s="8"/>
      <c r="B25" s="4" t="s">
        <v>20</v>
      </c>
      <c r="C25" s="5">
        <v>16</v>
      </c>
      <c r="D25" s="22">
        <v>18</v>
      </c>
      <c r="E25" s="22">
        <v>11</v>
      </c>
      <c r="F25" s="22">
        <v>2</v>
      </c>
      <c r="G25" s="22">
        <v>400</v>
      </c>
      <c r="H25" s="72">
        <f t="shared" si="4"/>
        <v>800</v>
      </c>
      <c r="I25" s="22">
        <v>1</v>
      </c>
      <c r="J25" s="22">
        <v>300</v>
      </c>
      <c r="K25" s="22">
        <f t="shared" si="5"/>
        <v>1100</v>
      </c>
    </row>
    <row r="26" spans="1:11" x14ac:dyDescent="0.35">
      <c r="A26" s="19"/>
      <c r="B26" s="11" t="s">
        <v>21</v>
      </c>
      <c r="C26" s="5">
        <v>7</v>
      </c>
      <c r="D26" s="22">
        <v>15</v>
      </c>
      <c r="E26" s="22">
        <f t="shared" si="0"/>
        <v>8</v>
      </c>
      <c r="F26" s="22">
        <v>1</v>
      </c>
      <c r="G26" s="22">
        <v>300</v>
      </c>
      <c r="H26" s="72">
        <f t="shared" si="4"/>
        <v>300</v>
      </c>
      <c r="I26" s="22">
        <v>1</v>
      </c>
      <c r="J26" s="22">
        <v>300</v>
      </c>
      <c r="K26" s="22">
        <f t="shared" si="5"/>
        <v>600</v>
      </c>
    </row>
    <row r="27" spans="1:11" x14ac:dyDescent="0.35">
      <c r="A27" s="12"/>
      <c r="B27" s="13" t="s">
        <v>88</v>
      </c>
      <c r="C27" s="10">
        <f>SUM(C5:C26)</f>
        <v>228</v>
      </c>
      <c r="D27" s="22"/>
      <c r="E27" s="22"/>
      <c r="F27" s="22">
        <f>SUM(F5:F26)</f>
        <v>22</v>
      </c>
      <c r="G27" s="22"/>
      <c r="H27" s="22">
        <f t="shared" ref="H27:K27" si="6">SUM(H5:H26)</f>
        <v>7200</v>
      </c>
      <c r="I27" s="22">
        <f t="shared" si="6"/>
        <v>14</v>
      </c>
      <c r="J27" s="22">
        <f t="shared" si="6"/>
        <v>4200</v>
      </c>
      <c r="K27" s="22">
        <f t="shared" si="6"/>
        <v>11400</v>
      </c>
    </row>
    <row r="28" spans="1:11" x14ac:dyDescent="0.35">
      <c r="A28" s="17"/>
      <c r="B28" s="40"/>
      <c r="C28" s="27"/>
      <c r="D28" s="28"/>
      <c r="E28" s="28"/>
      <c r="F28" s="28"/>
      <c r="G28" s="28"/>
      <c r="H28" s="28"/>
      <c r="I28" s="28"/>
      <c r="J28" s="28"/>
      <c r="K28" s="28"/>
    </row>
    <row r="29" spans="1:11" x14ac:dyDescent="0.35">
      <c r="A29" s="17"/>
      <c r="B29" s="40"/>
      <c r="C29" s="27"/>
      <c r="D29" s="28"/>
      <c r="E29" s="28"/>
      <c r="F29" s="28"/>
      <c r="G29" s="28"/>
      <c r="H29" s="28"/>
      <c r="I29" s="28"/>
      <c r="J29" s="28"/>
      <c r="K29" s="28"/>
    </row>
    <row r="30" spans="1:11" x14ac:dyDescent="0.35">
      <c r="A30" s="17"/>
      <c r="B30" s="40"/>
      <c r="C30" s="27"/>
      <c r="D30" s="28"/>
      <c r="E30" s="28"/>
      <c r="F30" s="28"/>
      <c r="G30" s="28"/>
      <c r="H30" s="28"/>
      <c r="I30" s="28"/>
      <c r="J30" s="28"/>
      <c r="K30" s="28"/>
    </row>
    <row r="31" spans="1:11" x14ac:dyDescent="0.35">
      <c r="A31" s="17"/>
      <c r="B31" s="40"/>
      <c r="C31" s="27"/>
      <c r="D31" s="28"/>
      <c r="E31" s="28"/>
      <c r="F31" s="28"/>
      <c r="G31" s="28"/>
      <c r="H31" s="28"/>
      <c r="I31" s="28"/>
      <c r="J31" s="28"/>
      <c r="K31" s="28"/>
    </row>
    <row r="32" spans="1:11" x14ac:dyDescent="0.35">
      <c r="A32" s="17"/>
      <c r="B32" s="40"/>
      <c r="C32" s="27"/>
      <c r="D32" s="28"/>
      <c r="E32" s="28"/>
      <c r="F32" s="28"/>
      <c r="G32" s="28"/>
      <c r="H32" s="28"/>
      <c r="I32" s="28"/>
      <c r="J32" s="28"/>
      <c r="K32" s="28"/>
    </row>
    <row r="33" spans="1:11" x14ac:dyDescent="0.35">
      <c r="A33" s="17"/>
      <c r="B33" s="40"/>
      <c r="C33" s="27"/>
      <c r="D33" s="28"/>
      <c r="E33" s="28"/>
      <c r="F33" s="28"/>
      <c r="G33" s="28"/>
      <c r="H33" s="28"/>
      <c r="I33" s="28"/>
      <c r="J33" s="28"/>
      <c r="K33" s="28"/>
    </row>
    <row r="34" spans="1:11" x14ac:dyDescent="0.35">
      <c r="A34" s="17"/>
      <c r="B34" s="40"/>
      <c r="C34" s="27"/>
      <c r="D34" s="28"/>
      <c r="E34" s="28"/>
      <c r="F34" s="28"/>
      <c r="G34" s="28"/>
      <c r="H34" s="28"/>
      <c r="I34" s="28"/>
      <c r="J34" s="28"/>
      <c r="K34" s="28"/>
    </row>
    <row r="35" spans="1:11" x14ac:dyDescent="0.35">
      <c r="A35" s="17"/>
      <c r="B35" s="40"/>
      <c r="C35" s="27"/>
      <c r="D35" s="28"/>
      <c r="E35" s="28"/>
      <c r="F35" s="28"/>
      <c r="G35" s="28"/>
      <c r="H35" s="28"/>
      <c r="I35" s="28"/>
      <c r="J35" s="28"/>
      <c r="K35" s="28"/>
    </row>
    <row r="36" spans="1:11" x14ac:dyDescent="0.35">
      <c r="A36" s="17"/>
      <c r="B36" s="40"/>
      <c r="C36" s="27"/>
      <c r="D36" s="28"/>
      <c r="E36" s="28"/>
      <c r="F36" s="28"/>
      <c r="G36" s="28"/>
      <c r="H36" s="28"/>
      <c r="I36" s="28"/>
      <c r="J36" s="28"/>
      <c r="K36" s="28"/>
    </row>
    <row r="37" spans="1:11" x14ac:dyDescent="0.35">
      <c r="A37" s="17"/>
      <c r="B37" s="40"/>
      <c r="C37" s="27"/>
      <c r="D37" s="28"/>
      <c r="E37" s="28"/>
      <c r="F37" s="28"/>
      <c r="G37" s="28"/>
      <c r="H37" s="28"/>
      <c r="I37" s="28"/>
      <c r="J37" s="28"/>
      <c r="K37" s="28"/>
    </row>
    <row r="38" spans="1:11" x14ac:dyDescent="0.35">
      <c r="A38" s="17"/>
      <c r="B38" s="40"/>
      <c r="C38" s="27"/>
      <c r="D38" s="28"/>
      <c r="E38" s="28"/>
      <c r="F38" s="28"/>
      <c r="G38" s="28"/>
      <c r="H38" s="28"/>
      <c r="I38" s="28"/>
      <c r="J38" s="28"/>
      <c r="K38" s="28"/>
    </row>
    <row r="39" spans="1:11" x14ac:dyDescent="0.35">
      <c r="A39" s="17"/>
      <c r="B39" s="40"/>
      <c r="C39" s="27"/>
      <c r="D39" s="28"/>
      <c r="E39" s="28"/>
      <c r="F39" s="28"/>
      <c r="G39" s="28"/>
      <c r="H39" s="28"/>
      <c r="I39" s="28"/>
      <c r="J39" s="28"/>
      <c r="K39" s="28"/>
    </row>
    <row r="40" spans="1:11" x14ac:dyDescent="0.35">
      <c r="A40" s="17"/>
      <c r="B40" s="40"/>
      <c r="C40" s="27"/>
      <c r="D40" s="28"/>
      <c r="E40" s="28"/>
      <c r="F40" s="28"/>
      <c r="G40" s="28"/>
      <c r="H40" s="28"/>
      <c r="I40" s="28"/>
      <c r="J40" s="28"/>
      <c r="K40" s="28"/>
    </row>
    <row r="41" spans="1:11" x14ac:dyDescent="0.35">
      <c r="A41" s="17"/>
      <c r="B41" s="40"/>
      <c r="C41" s="27"/>
      <c r="D41" s="28"/>
      <c r="E41" s="28"/>
      <c r="F41" s="28"/>
      <c r="G41" s="28"/>
      <c r="H41" s="28"/>
      <c r="I41" s="28"/>
      <c r="J41" s="28"/>
      <c r="K41" s="28"/>
    </row>
    <row r="42" spans="1:11" x14ac:dyDescent="0.35">
      <c r="A42" s="32" t="s">
        <v>0</v>
      </c>
      <c r="B42" s="32" t="s">
        <v>1</v>
      </c>
      <c r="C42" s="32" t="s">
        <v>157</v>
      </c>
      <c r="D42" s="33" t="s">
        <v>136</v>
      </c>
      <c r="E42" s="33" t="s">
        <v>137</v>
      </c>
      <c r="F42" s="33" t="s">
        <v>158</v>
      </c>
      <c r="G42" s="33" t="s">
        <v>159</v>
      </c>
      <c r="H42" s="33" t="s">
        <v>167</v>
      </c>
      <c r="I42" s="33" t="s">
        <v>164</v>
      </c>
      <c r="J42" s="33" t="s">
        <v>165</v>
      </c>
      <c r="K42" s="33" t="s">
        <v>166</v>
      </c>
    </row>
    <row r="43" spans="1:11" x14ac:dyDescent="0.35">
      <c r="A43" s="11"/>
      <c r="B43" s="4" t="s">
        <v>22</v>
      </c>
      <c r="C43" s="5">
        <v>275</v>
      </c>
      <c r="D43" s="22">
        <v>4</v>
      </c>
      <c r="E43" s="22">
        <f>D43-4</f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</row>
    <row r="44" spans="1:11" x14ac:dyDescent="0.35">
      <c r="A44" s="16" t="s">
        <v>48</v>
      </c>
      <c r="B44" s="4" t="s">
        <v>23</v>
      </c>
      <c r="C44" s="5">
        <v>33</v>
      </c>
      <c r="D44" s="22">
        <v>16</v>
      </c>
      <c r="E44" s="22">
        <f t="shared" ref="E44:E66" si="7">D44-4</f>
        <v>12</v>
      </c>
      <c r="F44" s="22">
        <v>3</v>
      </c>
      <c r="G44" s="22">
        <v>400</v>
      </c>
      <c r="H44" s="22">
        <f>F44*G44</f>
        <v>1200</v>
      </c>
      <c r="I44" s="22">
        <v>1</v>
      </c>
      <c r="J44" s="22">
        <v>300</v>
      </c>
      <c r="K44" s="22">
        <f>H44+J44</f>
        <v>1500</v>
      </c>
    </row>
    <row r="45" spans="1:11" x14ac:dyDescent="0.35">
      <c r="A45" s="8"/>
      <c r="B45" s="4" t="s">
        <v>24</v>
      </c>
      <c r="C45" s="5">
        <v>7</v>
      </c>
      <c r="D45" s="22">
        <v>20</v>
      </c>
      <c r="E45" s="22">
        <f t="shared" si="7"/>
        <v>16</v>
      </c>
      <c r="F45" s="22">
        <v>1</v>
      </c>
      <c r="G45" s="22">
        <v>400</v>
      </c>
      <c r="H45" s="72">
        <f>F45*G45</f>
        <v>400</v>
      </c>
      <c r="I45" s="22">
        <v>1</v>
      </c>
      <c r="J45" s="22">
        <v>300</v>
      </c>
      <c r="K45" s="22">
        <f>H45+J45</f>
        <v>700</v>
      </c>
    </row>
    <row r="46" spans="1:11" x14ac:dyDescent="0.35">
      <c r="B46" s="4" t="s">
        <v>25</v>
      </c>
      <c r="C46" s="24">
        <v>0</v>
      </c>
      <c r="D46" s="81">
        <v>8</v>
      </c>
      <c r="E46" s="81">
        <f t="shared" si="7"/>
        <v>4</v>
      </c>
      <c r="F46" s="81">
        <v>2</v>
      </c>
      <c r="G46" s="81">
        <v>300</v>
      </c>
      <c r="H46" s="81">
        <f>F46*G46</f>
        <v>600</v>
      </c>
      <c r="I46" s="81">
        <v>1</v>
      </c>
      <c r="J46" s="81">
        <v>300</v>
      </c>
      <c r="K46" s="81">
        <f t="shared" ref="K46:K66" si="8">H46+J46</f>
        <v>900</v>
      </c>
    </row>
    <row r="47" spans="1:11" x14ac:dyDescent="0.35">
      <c r="A47" s="9" t="s">
        <v>90</v>
      </c>
      <c r="B47" s="4" t="s">
        <v>26</v>
      </c>
      <c r="C47" s="5">
        <v>14</v>
      </c>
      <c r="D47" s="83"/>
      <c r="E47" s="83"/>
      <c r="F47" s="83"/>
      <c r="G47" s="83"/>
      <c r="H47" s="83"/>
      <c r="I47" s="83"/>
      <c r="J47" s="83"/>
      <c r="K47" s="83"/>
    </row>
    <row r="48" spans="1:11" x14ac:dyDescent="0.35">
      <c r="A48" s="8"/>
      <c r="B48" s="4" t="s">
        <v>27</v>
      </c>
      <c r="C48" s="5">
        <v>2</v>
      </c>
      <c r="D48" s="22">
        <v>12</v>
      </c>
      <c r="E48" s="22">
        <f t="shared" si="7"/>
        <v>8</v>
      </c>
      <c r="F48" s="22">
        <v>1</v>
      </c>
      <c r="G48" s="22">
        <v>300</v>
      </c>
      <c r="H48" s="22">
        <f>F48*G48</f>
        <v>300</v>
      </c>
      <c r="I48" s="22">
        <v>1</v>
      </c>
      <c r="J48" s="22">
        <v>300</v>
      </c>
      <c r="K48" s="22">
        <f t="shared" si="8"/>
        <v>600</v>
      </c>
    </row>
    <row r="49" spans="1:11" x14ac:dyDescent="0.35">
      <c r="A49" s="8"/>
      <c r="B49" s="4" t="s">
        <v>28</v>
      </c>
      <c r="C49" s="5">
        <v>11</v>
      </c>
      <c r="D49" s="81">
        <v>28</v>
      </c>
      <c r="E49" s="81">
        <f t="shared" si="7"/>
        <v>24</v>
      </c>
      <c r="F49" s="81">
        <v>2</v>
      </c>
      <c r="G49" s="81">
        <v>500</v>
      </c>
      <c r="H49" s="84">
        <f>F49*G49</f>
        <v>1000</v>
      </c>
      <c r="I49" s="81">
        <v>1</v>
      </c>
      <c r="J49" s="81">
        <v>300</v>
      </c>
      <c r="K49" s="81">
        <f t="shared" si="8"/>
        <v>1300</v>
      </c>
    </row>
    <row r="50" spans="1:11" x14ac:dyDescent="0.35">
      <c r="A50" s="8"/>
      <c r="B50" s="4" t="s">
        <v>29</v>
      </c>
      <c r="C50" s="5">
        <v>4</v>
      </c>
      <c r="D50" s="83"/>
      <c r="E50" s="83"/>
      <c r="F50" s="83"/>
      <c r="G50" s="83"/>
      <c r="H50" s="84"/>
      <c r="I50" s="83"/>
      <c r="J50" s="83"/>
      <c r="K50" s="83"/>
    </row>
    <row r="51" spans="1:11" x14ac:dyDescent="0.35">
      <c r="A51" s="8"/>
      <c r="B51" s="4" t="s">
        <v>30</v>
      </c>
      <c r="C51" s="5">
        <v>15</v>
      </c>
      <c r="D51" s="22">
        <v>20</v>
      </c>
      <c r="E51" s="22">
        <f t="shared" si="7"/>
        <v>16</v>
      </c>
      <c r="F51" s="22">
        <v>2</v>
      </c>
      <c r="G51" s="22">
        <v>400</v>
      </c>
      <c r="H51" s="22">
        <f>F51*G51</f>
        <v>800</v>
      </c>
      <c r="I51" s="22">
        <v>1</v>
      </c>
      <c r="J51" s="22">
        <v>300</v>
      </c>
      <c r="K51" s="22">
        <f t="shared" si="8"/>
        <v>1100</v>
      </c>
    </row>
    <row r="52" spans="1:11" x14ac:dyDescent="0.35">
      <c r="A52" s="8"/>
      <c r="B52" s="4" t="s">
        <v>32</v>
      </c>
      <c r="C52" s="5">
        <v>5</v>
      </c>
      <c r="D52" s="22">
        <v>12</v>
      </c>
      <c r="E52" s="22">
        <f t="shared" si="7"/>
        <v>8</v>
      </c>
      <c r="F52" s="22">
        <v>1</v>
      </c>
      <c r="G52" s="22">
        <v>300</v>
      </c>
      <c r="H52" s="72">
        <f t="shared" ref="H52:H58" si="9">F52*G52</f>
        <v>300</v>
      </c>
      <c r="I52" s="22">
        <v>1</v>
      </c>
      <c r="J52" s="22">
        <v>300</v>
      </c>
      <c r="K52" s="22">
        <f t="shared" si="8"/>
        <v>600</v>
      </c>
    </row>
    <row r="53" spans="1:11" x14ac:dyDescent="0.35">
      <c r="A53" s="8"/>
      <c r="B53" s="4" t="s">
        <v>143</v>
      </c>
      <c r="C53" s="5">
        <v>16</v>
      </c>
      <c r="D53" s="22">
        <v>17</v>
      </c>
      <c r="E53" s="22">
        <f t="shared" si="7"/>
        <v>13</v>
      </c>
      <c r="F53" s="22">
        <v>2</v>
      </c>
      <c r="G53" s="22">
        <v>400</v>
      </c>
      <c r="H53" s="72">
        <f t="shared" si="9"/>
        <v>800</v>
      </c>
      <c r="I53" s="22">
        <v>1</v>
      </c>
      <c r="J53" s="22">
        <v>300</v>
      </c>
      <c r="K53" s="22">
        <f t="shared" si="8"/>
        <v>1100</v>
      </c>
    </row>
    <row r="54" spans="1:11" x14ac:dyDescent="0.35">
      <c r="A54" s="8"/>
      <c r="B54" s="4" t="s">
        <v>33</v>
      </c>
      <c r="C54" s="5">
        <v>15</v>
      </c>
      <c r="D54" s="22">
        <v>24</v>
      </c>
      <c r="E54" s="22">
        <f t="shared" si="7"/>
        <v>20</v>
      </c>
      <c r="F54" s="22">
        <v>2</v>
      </c>
      <c r="G54" s="22">
        <v>400</v>
      </c>
      <c r="H54" s="72">
        <f t="shared" si="9"/>
        <v>800</v>
      </c>
      <c r="I54" s="22">
        <v>1</v>
      </c>
      <c r="J54" s="22">
        <v>300</v>
      </c>
      <c r="K54" s="22">
        <f t="shared" si="8"/>
        <v>1100</v>
      </c>
    </row>
    <row r="55" spans="1:11" x14ac:dyDescent="0.35">
      <c r="A55" s="8"/>
      <c r="B55" s="4" t="s">
        <v>89</v>
      </c>
      <c r="C55" s="5">
        <v>6</v>
      </c>
      <c r="D55" s="81">
        <v>20</v>
      </c>
      <c r="E55" s="81">
        <f t="shared" si="7"/>
        <v>16</v>
      </c>
      <c r="F55" s="81">
        <v>1</v>
      </c>
      <c r="G55" s="81">
        <v>400</v>
      </c>
      <c r="H55" s="81">
        <f t="shared" si="9"/>
        <v>400</v>
      </c>
      <c r="I55" s="81">
        <v>1</v>
      </c>
      <c r="J55" s="81">
        <v>300</v>
      </c>
      <c r="K55" s="81">
        <f t="shared" si="8"/>
        <v>700</v>
      </c>
    </row>
    <row r="56" spans="1:11" x14ac:dyDescent="0.35">
      <c r="A56" s="8"/>
      <c r="B56" s="4" t="s">
        <v>176</v>
      </c>
      <c r="C56" s="5">
        <v>7</v>
      </c>
      <c r="D56" s="83"/>
      <c r="E56" s="83"/>
      <c r="F56" s="83"/>
      <c r="G56" s="83"/>
      <c r="H56" s="83"/>
      <c r="I56" s="83"/>
      <c r="J56" s="83"/>
      <c r="K56" s="83"/>
    </row>
    <row r="57" spans="1:11" x14ac:dyDescent="0.35">
      <c r="A57" s="8"/>
      <c r="B57" s="4" t="s">
        <v>177</v>
      </c>
      <c r="C57" s="5">
        <v>6</v>
      </c>
      <c r="D57" s="22">
        <v>20</v>
      </c>
      <c r="E57" s="22">
        <f t="shared" si="7"/>
        <v>16</v>
      </c>
      <c r="F57" s="22">
        <v>1</v>
      </c>
      <c r="G57" s="22">
        <v>400</v>
      </c>
      <c r="H57" s="72">
        <f t="shared" si="9"/>
        <v>400</v>
      </c>
      <c r="I57" s="22">
        <v>1</v>
      </c>
      <c r="J57" s="22">
        <v>300</v>
      </c>
      <c r="K57" s="22">
        <f t="shared" si="8"/>
        <v>700</v>
      </c>
    </row>
    <row r="58" spans="1:11" x14ac:dyDescent="0.35">
      <c r="A58" s="8"/>
      <c r="B58" s="4" t="s">
        <v>178</v>
      </c>
      <c r="C58" s="5">
        <v>10</v>
      </c>
      <c r="D58" s="22">
        <v>23</v>
      </c>
      <c r="E58" s="22">
        <f t="shared" si="7"/>
        <v>19</v>
      </c>
      <c r="F58" s="22">
        <v>1</v>
      </c>
      <c r="G58" s="22">
        <v>400</v>
      </c>
      <c r="H58" s="72">
        <f t="shared" si="9"/>
        <v>400</v>
      </c>
      <c r="I58" s="22">
        <v>1</v>
      </c>
      <c r="J58" s="22">
        <v>300</v>
      </c>
      <c r="K58" s="22">
        <f t="shared" si="8"/>
        <v>700</v>
      </c>
    </row>
    <row r="59" spans="1:11" x14ac:dyDescent="0.35">
      <c r="A59" s="8"/>
      <c r="B59" s="4" t="s">
        <v>179</v>
      </c>
      <c r="C59" s="5">
        <v>22</v>
      </c>
      <c r="D59" s="81">
        <v>16</v>
      </c>
      <c r="E59" s="81">
        <f t="shared" si="7"/>
        <v>12</v>
      </c>
      <c r="F59" s="81">
        <v>2</v>
      </c>
      <c r="G59" s="81">
        <v>400</v>
      </c>
      <c r="H59" s="84">
        <f>F59*G59</f>
        <v>800</v>
      </c>
      <c r="I59" s="81">
        <v>1</v>
      </c>
      <c r="J59" s="81">
        <v>300</v>
      </c>
      <c r="K59" s="81">
        <f t="shared" si="8"/>
        <v>1100</v>
      </c>
    </row>
    <row r="60" spans="1:11" x14ac:dyDescent="0.35">
      <c r="A60" s="8"/>
      <c r="B60" s="4" t="s">
        <v>180</v>
      </c>
      <c r="C60" s="5">
        <v>1</v>
      </c>
      <c r="D60" s="82"/>
      <c r="E60" s="82"/>
      <c r="F60" s="82"/>
      <c r="G60" s="82"/>
      <c r="H60" s="84"/>
      <c r="I60" s="82"/>
      <c r="J60" s="82"/>
      <c r="K60" s="82"/>
    </row>
    <row r="61" spans="1:11" x14ac:dyDescent="0.35">
      <c r="A61" s="8"/>
      <c r="B61" s="4" t="s">
        <v>181</v>
      </c>
      <c r="C61" s="5">
        <v>3</v>
      </c>
      <c r="D61" s="83"/>
      <c r="E61" s="83"/>
      <c r="F61" s="83"/>
      <c r="G61" s="83"/>
      <c r="H61" s="84"/>
      <c r="I61" s="83"/>
      <c r="J61" s="83"/>
      <c r="K61" s="83"/>
    </row>
    <row r="62" spans="1:11" x14ac:dyDescent="0.35">
      <c r="A62" s="8"/>
      <c r="B62" s="4" t="s">
        <v>182</v>
      </c>
      <c r="C62" s="5">
        <v>21</v>
      </c>
      <c r="D62" s="22">
        <v>3</v>
      </c>
      <c r="E62" s="22">
        <v>1</v>
      </c>
      <c r="F62" s="22">
        <v>0</v>
      </c>
      <c r="G62" s="22">
        <v>0</v>
      </c>
      <c r="H62" s="22">
        <f>F62*G62</f>
        <v>0</v>
      </c>
      <c r="I62" s="22">
        <v>1</v>
      </c>
      <c r="J62" s="72">
        <v>300</v>
      </c>
      <c r="K62" s="22">
        <f t="shared" si="8"/>
        <v>300</v>
      </c>
    </row>
    <row r="63" spans="1:11" x14ac:dyDescent="0.35">
      <c r="A63" s="8"/>
      <c r="B63" s="4" t="s">
        <v>183</v>
      </c>
      <c r="C63" s="5">
        <v>255</v>
      </c>
      <c r="D63" s="22">
        <v>6</v>
      </c>
      <c r="E63" s="22">
        <f t="shared" si="7"/>
        <v>2</v>
      </c>
      <c r="F63" s="22">
        <v>0</v>
      </c>
      <c r="G63" s="22">
        <v>0</v>
      </c>
      <c r="H63" s="72">
        <f t="shared" ref="H63:H66" si="10">F63*G63</f>
        <v>0</v>
      </c>
      <c r="I63" s="22">
        <v>1</v>
      </c>
      <c r="J63" s="72">
        <v>300</v>
      </c>
      <c r="K63" s="22">
        <f t="shared" si="8"/>
        <v>300</v>
      </c>
    </row>
    <row r="64" spans="1:11" x14ac:dyDescent="0.35">
      <c r="A64" s="8"/>
      <c r="B64" s="4" t="s">
        <v>184</v>
      </c>
      <c r="C64" s="5">
        <v>142</v>
      </c>
      <c r="D64" s="22">
        <v>4</v>
      </c>
      <c r="E64" s="22">
        <f t="shared" si="7"/>
        <v>0</v>
      </c>
      <c r="F64" s="22">
        <v>0</v>
      </c>
      <c r="G64" s="22">
        <v>0</v>
      </c>
      <c r="H64" s="72">
        <f t="shared" si="10"/>
        <v>0</v>
      </c>
      <c r="I64" s="22">
        <v>1</v>
      </c>
      <c r="J64" s="72">
        <v>300</v>
      </c>
      <c r="K64" s="22">
        <f t="shared" si="8"/>
        <v>300</v>
      </c>
    </row>
    <row r="65" spans="1:11" x14ac:dyDescent="0.35">
      <c r="A65" s="8"/>
      <c r="B65" s="4" t="s">
        <v>185</v>
      </c>
      <c r="C65" s="5">
        <v>7</v>
      </c>
      <c r="D65" s="22">
        <v>15</v>
      </c>
      <c r="E65" s="22">
        <f t="shared" si="7"/>
        <v>11</v>
      </c>
      <c r="F65" s="22">
        <v>1</v>
      </c>
      <c r="G65" s="22">
        <v>400</v>
      </c>
      <c r="H65" s="72">
        <f t="shared" si="10"/>
        <v>400</v>
      </c>
      <c r="I65" s="22">
        <v>1</v>
      </c>
      <c r="J65" s="22">
        <v>300</v>
      </c>
      <c r="K65" s="22">
        <f t="shared" si="8"/>
        <v>700</v>
      </c>
    </row>
    <row r="66" spans="1:11" x14ac:dyDescent="0.35">
      <c r="A66" s="19"/>
      <c r="B66" s="11" t="s">
        <v>186</v>
      </c>
      <c r="C66" s="5">
        <v>13</v>
      </c>
      <c r="D66" s="22">
        <v>17</v>
      </c>
      <c r="E66" s="22">
        <f t="shared" si="7"/>
        <v>13</v>
      </c>
      <c r="F66" s="22">
        <v>1</v>
      </c>
      <c r="G66" s="22">
        <v>400</v>
      </c>
      <c r="H66" s="72">
        <f t="shared" si="10"/>
        <v>400</v>
      </c>
      <c r="I66" s="22">
        <v>1</v>
      </c>
      <c r="J66" s="22">
        <v>300</v>
      </c>
      <c r="K66" s="22">
        <f t="shared" si="8"/>
        <v>700</v>
      </c>
    </row>
    <row r="67" spans="1:11" x14ac:dyDescent="0.35">
      <c r="A67" s="14"/>
      <c r="B67" s="15" t="s">
        <v>88</v>
      </c>
      <c r="C67" s="4">
        <f>SUM(C43:C66)</f>
        <v>890</v>
      </c>
      <c r="D67" s="22"/>
      <c r="E67" s="22"/>
      <c r="F67" s="22">
        <f>SUM(F43:F66)</f>
        <v>23</v>
      </c>
      <c r="G67" s="39"/>
      <c r="H67" s="39">
        <f t="shared" ref="H67:K67" si="11">SUM(H43:H66)</f>
        <v>9000</v>
      </c>
      <c r="I67" s="39">
        <f t="shared" si="11"/>
        <v>18</v>
      </c>
      <c r="J67" s="39">
        <f t="shared" si="11"/>
        <v>5400</v>
      </c>
      <c r="K67" s="39">
        <f t="shared" si="11"/>
        <v>14400</v>
      </c>
    </row>
    <row r="68" spans="1:11" x14ac:dyDescent="0.35">
      <c r="A68" s="25"/>
      <c r="B68" s="26"/>
      <c r="C68" s="27"/>
      <c r="D68" s="28"/>
      <c r="E68" s="28"/>
      <c r="F68" s="28"/>
      <c r="G68" s="28"/>
      <c r="H68" s="28"/>
      <c r="I68" s="28"/>
      <c r="J68" s="28"/>
      <c r="K68" s="28"/>
    </row>
    <row r="69" spans="1:11" x14ac:dyDescent="0.35">
      <c r="A69" s="25"/>
      <c r="B69" s="26"/>
      <c r="C69" s="27"/>
      <c r="D69" s="28"/>
      <c r="E69" s="28"/>
      <c r="F69" s="28"/>
      <c r="G69" s="28"/>
      <c r="H69" s="28"/>
      <c r="I69" s="28"/>
      <c r="J69" s="28"/>
      <c r="K69" s="28"/>
    </row>
    <row r="70" spans="1:11" x14ac:dyDescent="0.35">
      <c r="A70" s="25"/>
      <c r="B70" s="26"/>
      <c r="C70" s="27"/>
      <c r="D70" s="28"/>
      <c r="E70" s="28"/>
      <c r="F70" s="28"/>
      <c r="G70" s="28"/>
      <c r="H70" s="28"/>
      <c r="I70" s="28"/>
      <c r="J70" s="28"/>
      <c r="K70" s="28"/>
    </row>
    <row r="71" spans="1:11" x14ac:dyDescent="0.35">
      <c r="A71" s="25"/>
      <c r="B71" s="26"/>
      <c r="C71" s="27"/>
      <c r="D71" s="28"/>
      <c r="E71" s="28"/>
      <c r="F71" s="28"/>
      <c r="G71" s="28"/>
      <c r="H71" s="28"/>
      <c r="I71" s="28"/>
      <c r="J71" s="28"/>
      <c r="K71" s="28"/>
    </row>
    <row r="72" spans="1:11" x14ac:dyDescent="0.35">
      <c r="A72" s="25"/>
      <c r="B72" s="26"/>
      <c r="C72" s="27"/>
      <c r="D72" s="28"/>
      <c r="E72" s="28"/>
      <c r="F72" s="28"/>
      <c r="G72" s="28"/>
      <c r="H72" s="28"/>
      <c r="I72" s="28"/>
      <c r="J72" s="28"/>
      <c r="K72" s="28"/>
    </row>
    <row r="73" spans="1:11" x14ac:dyDescent="0.35">
      <c r="A73" s="25"/>
      <c r="B73" s="26"/>
      <c r="C73" s="27"/>
      <c r="D73" s="28"/>
      <c r="E73" s="28"/>
      <c r="F73" s="28"/>
      <c r="G73" s="28"/>
      <c r="H73" s="28"/>
      <c r="I73" s="28"/>
      <c r="J73" s="28"/>
      <c r="K73" s="28"/>
    </row>
    <row r="74" spans="1:11" x14ac:dyDescent="0.35">
      <c r="A74" s="25"/>
      <c r="B74" s="26"/>
      <c r="C74" s="27"/>
      <c r="D74" s="28"/>
      <c r="E74" s="28"/>
      <c r="F74" s="28"/>
      <c r="G74" s="28"/>
      <c r="H74" s="28"/>
      <c r="I74" s="28"/>
      <c r="J74" s="28"/>
      <c r="K74" s="28"/>
    </row>
    <row r="75" spans="1:11" x14ac:dyDescent="0.35">
      <c r="A75" s="25"/>
      <c r="B75" s="26"/>
      <c r="C75" s="27"/>
      <c r="D75" s="28"/>
      <c r="E75" s="28"/>
      <c r="F75" s="28"/>
      <c r="G75" s="28"/>
      <c r="H75" s="28"/>
      <c r="I75" s="28"/>
      <c r="J75" s="28"/>
      <c r="K75" s="28"/>
    </row>
    <row r="76" spans="1:11" x14ac:dyDescent="0.35">
      <c r="A76" s="25"/>
      <c r="B76" s="26"/>
      <c r="C76" s="27"/>
      <c r="D76" s="28"/>
      <c r="E76" s="28"/>
      <c r="F76" s="28"/>
      <c r="G76" s="28"/>
      <c r="H76" s="28"/>
      <c r="I76" s="28"/>
      <c r="J76" s="28"/>
      <c r="K76" s="28"/>
    </row>
    <row r="77" spans="1:11" x14ac:dyDescent="0.35">
      <c r="A77" s="25"/>
      <c r="B77" s="26"/>
      <c r="C77" s="27"/>
      <c r="D77" s="28"/>
      <c r="E77" s="28"/>
      <c r="F77" s="28"/>
      <c r="G77" s="28"/>
      <c r="H77" s="28"/>
      <c r="I77" s="28"/>
      <c r="J77" s="28"/>
      <c r="K77" s="28"/>
    </row>
    <row r="78" spans="1:11" x14ac:dyDescent="0.35">
      <c r="A78" s="25"/>
      <c r="B78" s="26"/>
      <c r="C78" s="27"/>
      <c r="D78" s="28"/>
      <c r="E78" s="28"/>
      <c r="F78" s="28"/>
      <c r="G78" s="28"/>
      <c r="H78" s="28"/>
      <c r="I78" s="28"/>
      <c r="J78" s="28"/>
      <c r="K78" s="28"/>
    </row>
    <row r="79" spans="1:11" x14ac:dyDescent="0.35">
      <c r="A79" s="25"/>
      <c r="B79" s="26"/>
      <c r="C79" s="27"/>
      <c r="D79" s="28"/>
      <c r="E79" s="28"/>
      <c r="F79" s="28"/>
      <c r="G79" s="28"/>
      <c r="H79" s="28"/>
      <c r="I79" s="28"/>
      <c r="J79" s="28"/>
      <c r="K79" s="28"/>
    </row>
    <row r="80" spans="1:11" x14ac:dyDescent="0.35">
      <c r="A80" s="32" t="s">
        <v>0</v>
      </c>
      <c r="B80" s="32" t="s">
        <v>1</v>
      </c>
      <c r="C80" s="32" t="s">
        <v>157</v>
      </c>
      <c r="D80" s="33" t="s">
        <v>136</v>
      </c>
      <c r="E80" s="33" t="s">
        <v>137</v>
      </c>
      <c r="F80" s="33" t="s">
        <v>158</v>
      </c>
      <c r="G80" s="33" t="s">
        <v>159</v>
      </c>
      <c r="H80" s="33" t="s">
        <v>167</v>
      </c>
      <c r="I80" s="33" t="s">
        <v>164</v>
      </c>
      <c r="J80" s="33" t="s">
        <v>165</v>
      </c>
      <c r="K80" s="33" t="s">
        <v>166</v>
      </c>
    </row>
    <row r="81" spans="1:11" x14ac:dyDescent="0.35">
      <c r="A81" s="11"/>
      <c r="B81" s="20" t="s">
        <v>34</v>
      </c>
      <c r="C81" s="5">
        <v>31</v>
      </c>
      <c r="D81" s="22">
        <v>36</v>
      </c>
      <c r="E81" s="22">
        <f>D81-36</f>
        <v>0</v>
      </c>
      <c r="F81" s="22">
        <v>0</v>
      </c>
      <c r="G81" s="22">
        <v>0</v>
      </c>
      <c r="H81" s="22">
        <v>0</v>
      </c>
      <c r="I81" s="22">
        <v>0</v>
      </c>
      <c r="J81" s="22">
        <v>0</v>
      </c>
      <c r="K81" s="22">
        <f>H81+J81</f>
        <v>0</v>
      </c>
    </row>
    <row r="82" spans="1:11" x14ac:dyDescent="0.35">
      <c r="A82" s="16" t="s">
        <v>138</v>
      </c>
      <c r="B82" s="20" t="s">
        <v>35</v>
      </c>
      <c r="C82" s="5">
        <v>23</v>
      </c>
      <c r="D82" s="22">
        <v>28</v>
      </c>
      <c r="E82" s="22">
        <v>8</v>
      </c>
      <c r="F82" s="22">
        <v>2</v>
      </c>
      <c r="G82" s="22">
        <v>300</v>
      </c>
      <c r="H82" s="22">
        <f>F82*G82</f>
        <v>600</v>
      </c>
      <c r="I82" s="22">
        <v>1</v>
      </c>
      <c r="J82" s="22">
        <v>300</v>
      </c>
      <c r="K82" s="22">
        <f t="shared" ref="K82:K83" si="12">H82+J82</f>
        <v>900</v>
      </c>
    </row>
    <row r="83" spans="1:11" x14ac:dyDescent="0.35">
      <c r="A83" s="8"/>
      <c r="B83" s="20" t="s">
        <v>36</v>
      </c>
      <c r="C83" s="5">
        <v>22</v>
      </c>
      <c r="D83" s="81">
        <v>28</v>
      </c>
      <c r="E83" s="81">
        <v>21</v>
      </c>
      <c r="F83" s="81">
        <v>2</v>
      </c>
      <c r="G83" s="81">
        <v>500</v>
      </c>
      <c r="H83" s="81">
        <f>F83*G83</f>
        <v>1000</v>
      </c>
      <c r="I83" s="81">
        <v>1</v>
      </c>
      <c r="J83" s="84">
        <v>300</v>
      </c>
      <c r="K83" s="84">
        <f t="shared" si="12"/>
        <v>1300</v>
      </c>
    </row>
    <row r="84" spans="1:11" x14ac:dyDescent="0.35">
      <c r="A84" s="9" t="s">
        <v>92</v>
      </c>
      <c r="B84" s="20" t="s">
        <v>37</v>
      </c>
      <c r="C84" s="5">
        <v>4</v>
      </c>
      <c r="D84" s="83"/>
      <c r="E84" s="83"/>
      <c r="F84" s="83"/>
      <c r="G84" s="83"/>
      <c r="H84" s="83"/>
      <c r="I84" s="83"/>
      <c r="J84" s="84"/>
      <c r="K84" s="84"/>
    </row>
    <row r="85" spans="1:11" x14ac:dyDescent="0.35">
      <c r="A85" s="8"/>
      <c r="B85" s="20" t="s">
        <v>38</v>
      </c>
      <c r="C85" s="5">
        <v>3</v>
      </c>
      <c r="D85" s="22">
        <v>20</v>
      </c>
      <c r="E85" s="22">
        <v>16</v>
      </c>
      <c r="F85" s="22">
        <v>1</v>
      </c>
      <c r="G85" s="22">
        <v>400</v>
      </c>
      <c r="H85" s="22">
        <f>F85*G85</f>
        <v>400</v>
      </c>
      <c r="I85" s="22">
        <v>1</v>
      </c>
      <c r="J85" s="22">
        <v>300</v>
      </c>
      <c r="K85" s="22">
        <f t="shared" ref="K85:K94" si="13">H85+J85</f>
        <v>700</v>
      </c>
    </row>
    <row r="86" spans="1:11" x14ac:dyDescent="0.35">
      <c r="A86" s="8"/>
      <c r="B86" s="20" t="s">
        <v>39</v>
      </c>
      <c r="C86" s="5">
        <v>6</v>
      </c>
      <c r="D86" s="81">
        <v>19</v>
      </c>
      <c r="E86" s="81">
        <v>17</v>
      </c>
      <c r="F86" s="81">
        <v>4</v>
      </c>
      <c r="G86" s="81">
        <v>400</v>
      </c>
      <c r="H86" s="81">
        <f>F86*G86</f>
        <v>1600</v>
      </c>
      <c r="I86" s="81">
        <v>1</v>
      </c>
      <c r="J86" s="81">
        <v>300</v>
      </c>
      <c r="K86" s="81">
        <f t="shared" si="13"/>
        <v>1900</v>
      </c>
    </row>
    <row r="87" spans="1:11" x14ac:dyDescent="0.35">
      <c r="A87" s="8"/>
      <c r="B87" s="20" t="s">
        <v>40</v>
      </c>
      <c r="C87" s="5">
        <v>34</v>
      </c>
      <c r="D87" s="83"/>
      <c r="E87" s="83"/>
      <c r="F87" s="83"/>
      <c r="G87" s="83"/>
      <c r="H87" s="83"/>
      <c r="I87" s="83"/>
      <c r="J87" s="83"/>
      <c r="K87" s="83"/>
    </row>
    <row r="88" spans="1:11" x14ac:dyDescent="0.35">
      <c r="A88" s="8"/>
      <c r="B88" s="20" t="s">
        <v>41</v>
      </c>
      <c r="C88" s="5">
        <v>16</v>
      </c>
      <c r="D88" s="22">
        <v>35</v>
      </c>
      <c r="E88" s="22">
        <v>2</v>
      </c>
      <c r="F88" s="22">
        <v>0</v>
      </c>
      <c r="G88" s="22">
        <v>0</v>
      </c>
      <c r="H88" s="22">
        <f>F88*G88</f>
        <v>0</v>
      </c>
      <c r="I88" s="22">
        <v>1</v>
      </c>
      <c r="J88" s="22">
        <v>300</v>
      </c>
      <c r="K88" s="22">
        <f t="shared" si="13"/>
        <v>300</v>
      </c>
    </row>
    <row r="89" spans="1:11" x14ac:dyDescent="0.35">
      <c r="A89" s="8"/>
      <c r="B89" s="20" t="s">
        <v>42</v>
      </c>
      <c r="C89" s="5">
        <v>11</v>
      </c>
      <c r="D89" s="22">
        <v>23</v>
      </c>
      <c r="E89" s="22">
        <v>21</v>
      </c>
      <c r="F89" s="22">
        <v>1</v>
      </c>
      <c r="G89" s="22">
        <v>500</v>
      </c>
      <c r="H89" s="22">
        <f>F89*G89</f>
        <v>500</v>
      </c>
      <c r="I89" s="22">
        <v>1</v>
      </c>
      <c r="J89" s="22">
        <v>300</v>
      </c>
      <c r="K89" s="22">
        <f t="shared" si="13"/>
        <v>800</v>
      </c>
    </row>
    <row r="90" spans="1:11" x14ac:dyDescent="0.35">
      <c r="A90" s="8"/>
      <c r="B90" s="20" t="s">
        <v>43</v>
      </c>
      <c r="C90" s="5">
        <v>4</v>
      </c>
      <c r="D90" s="22">
        <v>53</v>
      </c>
      <c r="E90" s="22">
        <f t="shared" ref="E90:E92" si="14">D90-36</f>
        <v>17</v>
      </c>
      <c r="F90" s="22">
        <v>1</v>
      </c>
      <c r="G90" s="22">
        <v>400</v>
      </c>
      <c r="H90" s="72">
        <f t="shared" ref="H90:H94" si="15">F90*G90</f>
        <v>400</v>
      </c>
      <c r="I90" s="22">
        <v>1</v>
      </c>
      <c r="J90" s="22">
        <v>300</v>
      </c>
      <c r="K90" s="22">
        <f t="shared" si="13"/>
        <v>700</v>
      </c>
    </row>
    <row r="91" spans="1:11" x14ac:dyDescent="0.35">
      <c r="A91" s="8"/>
      <c r="B91" s="20" t="s">
        <v>44</v>
      </c>
      <c r="C91" s="5">
        <v>10</v>
      </c>
      <c r="D91" s="22">
        <v>43</v>
      </c>
      <c r="E91" s="22">
        <f t="shared" si="14"/>
        <v>7</v>
      </c>
      <c r="F91" s="22">
        <v>1</v>
      </c>
      <c r="G91" s="22">
        <v>300</v>
      </c>
      <c r="H91" s="72">
        <f t="shared" si="15"/>
        <v>300</v>
      </c>
      <c r="I91" s="22">
        <v>1</v>
      </c>
      <c r="J91" s="22">
        <v>300</v>
      </c>
      <c r="K91" s="22">
        <f t="shared" si="13"/>
        <v>600</v>
      </c>
    </row>
    <row r="92" spans="1:11" x14ac:dyDescent="0.35">
      <c r="A92" s="8"/>
      <c r="B92" s="20" t="s">
        <v>45</v>
      </c>
      <c r="C92" s="5">
        <v>5</v>
      </c>
      <c r="D92" s="22">
        <v>49</v>
      </c>
      <c r="E92" s="22">
        <f t="shared" si="14"/>
        <v>13</v>
      </c>
      <c r="F92" s="22">
        <v>1</v>
      </c>
      <c r="G92" s="22">
        <v>400</v>
      </c>
      <c r="H92" s="72">
        <f t="shared" si="15"/>
        <v>400</v>
      </c>
      <c r="I92" s="22">
        <v>1</v>
      </c>
      <c r="J92" s="22">
        <v>300</v>
      </c>
      <c r="K92" s="22">
        <f t="shared" si="13"/>
        <v>700</v>
      </c>
    </row>
    <row r="93" spans="1:11" x14ac:dyDescent="0.35">
      <c r="A93" s="8"/>
      <c r="B93" s="20" t="s">
        <v>46</v>
      </c>
      <c r="C93" s="5">
        <v>25</v>
      </c>
      <c r="D93" s="22">
        <v>27</v>
      </c>
      <c r="E93" s="22">
        <v>5</v>
      </c>
      <c r="F93" s="22">
        <v>2</v>
      </c>
      <c r="G93" s="22">
        <v>300</v>
      </c>
      <c r="H93" s="72">
        <f t="shared" si="15"/>
        <v>600</v>
      </c>
      <c r="I93" s="22">
        <v>1</v>
      </c>
      <c r="J93" s="22">
        <v>300</v>
      </c>
      <c r="K93" s="22">
        <f t="shared" si="13"/>
        <v>900</v>
      </c>
    </row>
    <row r="94" spans="1:11" x14ac:dyDescent="0.35">
      <c r="A94" s="8"/>
      <c r="B94" s="21" t="s">
        <v>91</v>
      </c>
      <c r="C94" s="5">
        <v>56</v>
      </c>
      <c r="D94" s="22">
        <v>19</v>
      </c>
      <c r="E94" s="22">
        <v>17</v>
      </c>
      <c r="F94" s="22">
        <v>5</v>
      </c>
      <c r="G94" s="22">
        <v>400</v>
      </c>
      <c r="H94" s="72">
        <f t="shared" si="15"/>
        <v>2000</v>
      </c>
      <c r="I94" s="22">
        <v>1</v>
      </c>
      <c r="J94" s="22">
        <v>300</v>
      </c>
      <c r="K94" s="22">
        <f t="shared" si="13"/>
        <v>2300</v>
      </c>
    </row>
    <row r="95" spans="1:11" x14ac:dyDescent="0.35">
      <c r="A95" s="14"/>
      <c r="B95" s="15" t="s">
        <v>88</v>
      </c>
      <c r="C95" s="10">
        <f>SUM(C81:C94)</f>
        <v>250</v>
      </c>
      <c r="D95" s="22"/>
      <c r="E95" s="22"/>
      <c r="F95" s="22">
        <f>SUM(F81:F94)</f>
        <v>20</v>
      </c>
      <c r="G95" s="22"/>
      <c r="H95" s="22">
        <f t="shared" ref="H95:K95" si="16">SUM(H81:H94)</f>
        <v>7800</v>
      </c>
      <c r="I95" s="22">
        <f t="shared" si="16"/>
        <v>11</v>
      </c>
      <c r="J95" s="22">
        <f t="shared" si="16"/>
        <v>3300</v>
      </c>
      <c r="K95" s="22">
        <f t="shared" si="16"/>
        <v>11100</v>
      </c>
    </row>
    <row r="96" spans="1:11" x14ac:dyDescent="0.35">
      <c r="A96" s="25"/>
      <c r="B96" s="26"/>
      <c r="C96" s="27"/>
      <c r="D96" s="28"/>
      <c r="E96" s="28"/>
      <c r="F96" s="28"/>
      <c r="G96" s="28"/>
      <c r="H96" s="28"/>
      <c r="I96" s="28"/>
      <c r="J96" s="28"/>
      <c r="K96" s="28"/>
    </row>
    <row r="97" spans="1:11" x14ac:dyDescent="0.35">
      <c r="A97" s="25"/>
      <c r="B97" s="26"/>
      <c r="C97" s="27"/>
      <c r="D97" s="28"/>
      <c r="E97" s="28"/>
      <c r="F97" s="28"/>
      <c r="G97" s="28"/>
      <c r="H97" s="28"/>
      <c r="I97" s="28"/>
      <c r="J97" s="28"/>
      <c r="K97" s="28"/>
    </row>
    <row r="98" spans="1:11" x14ac:dyDescent="0.35">
      <c r="A98" s="25"/>
      <c r="B98" s="26"/>
      <c r="C98" s="27"/>
      <c r="D98" s="28"/>
      <c r="E98" s="28"/>
      <c r="F98" s="28"/>
      <c r="G98" s="28"/>
      <c r="H98" s="28"/>
      <c r="I98" s="28"/>
      <c r="J98" s="28"/>
      <c r="K98" s="28"/>
    </row>
    <row r="99" spans="1:11" x14ac:dyDescent="0.35">
      <c r="A99" s="32" t="s">
        <v>0</v>
      </c>
      <c r="B99" s="32" t="s">
        <v>1</v>
      </c>
      <c r="C99" s="32" t="s">
        <v>157</v>
      </c>
      <c r="D99" s="33" t="s">
        <v>136</v>
      </c>
      <c r="E99" s="33" t="s">
        <v>137</v>
      </c>
      <c r="F99" s="33" t="s">
        <v>158</v>
      </c>
      <c r="G99" s="33" t="s">
        <v>159</v>
      </c>
      <c r="H99" s="33" t="s">
        <v>167</v>
      </c>
      <c r="I99" s="33" t="s">
        <v>164</v>
      </c>
      <c r="J99" s="33" t="s">
        <v>165</v>
      </c>
      <c r="K99" s="33" t="s">
        <v>166</v>
      </c>
    </row>
    <row r="100" spans="1:11" x14ac:dyDescent="0.35">
      <c r="A100" s="16" t="s">
        <v>49</v>
      </c>
      <c r="B100" s="20" t="s">
        <v>51</v>
      </c>
      <c r="C100" s="5">
        <v>22</v>
      </c>
      <c r="D100" s="22">
        <v>33</v>
      </c>
      <c r="E100" s="22">
        <f>D100-33</f>
        <v>0</v>
      </c>
      <c r="F100" s="31">
        <v>0</v>
      </c>
      <c r="G100" s="22">
        <v>0</v>
      </c>
      <c r="H100" s="22">
        <v>0</v>
      </c>
      <c r="I100" s="22">
        <v>0</v>
      </c>
      <c r="J100" s="22">
        <v>0</v>
      </c>
      <c r="K100" s="22">
        <f>H100+J100</f>
        <v>0</v>
      </c>
    </row>
    <row r="101" spans="1:11" x14ac:dyDescent="0.35">
      <c r="A101" s="16" t="s">
        <v>50</v>
      </c>
      <c r="B101" s="20" t="s">
        <v>52</v>
      </c>
      <c r="C101" s="5">
        <v>6</v>
      </c>
      <c r="D101" s="22">
        <v>39</v>
      </c>
      <c r="E101" s="22">
        <v>7</v>
      </c>
      <c r="F101" s="31">
        <v>1</v>
      </c>
      <c r="G101" s="22">
        <v>300</v>
      </c>
      <c r="H101" s="22">
        <f>F101*G101</f>
        <v>300</v>
      </c>
      <c r="I101" s="22">
        <v>1</v>
      </c>
      <c r="J101" s="22">
        <v>300</v>
      </c>
      <c r="K101" s="22">
        <f t="shared" ref="K101:K102" si="17">H101+J101</f>
        <v>600</v>
      </c>
    </row>
    <row r="102" spans="1:11" x14ac:dyDescent="0.35">
      <c r="A102" s="8"/>
      <c r="B102" s="20" t="s">
        <v>53</v>
      </c>
      <c r="C102" s="5">
        <v>10</v>
      </c>
      <c r="D102" s="22">
        <v>40</v>
      </c>
      <c r="E102" s="22">
        <v>8</v>
      </c>
      <c r="F102" s="31">
        <v>0.66666666666666663</v>
      </c>
      <c r="G102" s="22">
        <v>300</v>
      </c>
      <c r="H102" s="72">
        <f t="shared" ref="H102:H110" si="18">F102*G102</f>
        <v>200</v>
      </c>
      <c r="I102" s="22">
        <v>1</v>
      </c>
      <c r="J102" s="22">
        <v>300</v>
      </c>
      <c r="K102" s="22">
        <f t="shared" si="17"/>
        <v>500</v>
      </c>
    </row>
    <row r="103" spans="1:11" x14ac:dyDescent="0.35">
      <c r="A103" s="9" t="s">
        <v>93</v>
      </c>
      <c r="B103" s="20" t="s">
        <v>54</v>
      </c>
      <c r="C103" s="5">
        <v>14</v>
      </c>
      <c r="D103" s="22">
        <v>39</v>
      </c>
      <c r="E103" s="22">
        <v>7</v>
      </c>
      <c r="F103" s="31">
        <v>2</v>
      </c>
      <c r="G103" s="22">
        <v>300</v>
      </c>
      <c r="H103" s="72">
        <f t="shared" si="18"/>
        <v>600</v>
      </c>
      <c r="I103" s="22">
        <v>1</v>
      </c>
      <c r="J103" s="22">
        <v>300</v>
      </c>
      <c r="K103" s="22">
        <f t="shared" ref="K103:K114" si="19">H103+J103</f>
        <v>900</v>
      </c>
    </row>
    <row r="104" spans="1:11" x14ac:dyDescent="0.35">
      <c r="A104" s="8"/>
      <c r="B104" s="20" t="s">
        <v>55</v>
      </c>
      <c r="C104" s="5">
        <v>7</v>
      </c>
      <c r="D104" s="22">
        <v>34</v>
      </c>
      <c r="E104" s="22">
        <v>2</v>
      </c>
      <c r="F104" s="31">
        <v>1</v>
      </c>
      <c r="G104" s="22">
        <v>300</v>
      </c>
      <c r="H104" s="72">
        <f t="shared" si="18"/>
        <v>300</v>
      </c>
      <c r="I104" s="22">
        <v>1</v>
      </c>
      <c r="J104" s="22">
        <v>300</v>
      </c>
      <c r="K104" s="22">
        <f t="shared" si="19"/>
        <v>600</v>
      </c>
    </row>
    <row r="105" spans="1:11" x14ac:dyDescent="0.35">
      <c r="A105" s="8"/>
      <c r="B105" s="20" t="s">
        <v>56</v>
      </c>
      <c r="C105" s="5">
        <v>3</v>
      </c>
      <c r="D105" s="22">
        <v>60</v>
      </c>
      <c r="E105" s="22">
        <v>28</v>
      </c>
      <c r="F105" s="31">
        <v>1</v>
      </c>
      <c r="G105" s="22">
        <v>500</v>
      </c>
      <c r="H105" s="72">
        <f t="shared" si="18"/>
        <v>500</v>
      </c>
      <c r="I105" s="22">
        <v>1</v>
      </c>
      <c r="J105" s="22">
        <v>300</v>
      </c>
      <c r="K105" s="22">
        <f t="shared" si="19"/>
        <v>800</v>
      </c>
    </row>
    <row r="106" spans="1:11" x14ac:dyDescent="0.35">
      <c r="A106" s="8"/>
      <c r="B106" s="20" t="s">
        <v>57</v>
      </c>
      <c r="C106" s="5">
        <v>7</v>
      </c>
      <c r="D106" s="22">
        <v>24</v>
      </c>
      <c r="E106" s="22">
        <v>10</v>
      </c>
      <c r="F106" s="31">
        <v>1</v>
      </c>
      <c r="G106" s="22">
        <v>300</v>
      </c>
      <c r="H106" s="72">
        <f t="shared" si="18"/>
        <v>300</v>
      </c>
      <c r="I106" s="22">
        <v>1</v>
      </c>
      <c r="J106" s="22">
        <v>300</v>
      </c>
      <c r="K106" s="22">
        <f t="shared" si="19"/>
        <v>600</v>
      </c>
    </row>
    <row r="107" spans="1:11" x14ac:dyDescent="0.35">
      <c r="A107" s="8"/>
      <c r="B107" s="20" t="s">
        <v>58</v>
      </c>
      <c r="C107" s="5">
        <v>8</v>
      </c>
      <c r="D107" s="22">
        <v>12</v>
      </c>
      <c r="E107" s="22">
        <v>22</v>
      </c>
      <c r="F107" s="31">
        <v>1</v>
      </c>
      <c r="G107" s="22">
        <v>500</v>
      </c>
      <c r="H107" s="72">
        <f t="shared" si="18"/>
        <v>500</v>
      </c>
      <c r="I107" s="22">
        <v>1</v>
      </c>
      <c r="J107" s="22">
        <v>300</v>
      </c>
      <c r="K107" s="22">
        <f t="shared" si="19"/>
        <v>800</v>
      </c>
    </row>
    <row r="108" spans="1:11" x14ac:dyDescent="0.35">
      <c r="A108" s="8"/>
      <c r="B108" s="20" t="s">
        <v>59</v>
      </c>
      <c r="C108" s="5">
        <v>13</v>
      </c>
      <c r="D108" s="22">
        <v>19</v>
      </c>
      <c r="E108" s="22">
        <v>15</v>
      </c>
      <c r="F108" s="31">
        <v>1</v>
      </c>
      <c r="G108" s="22">
        <v>400</v>
      </c>
      <c r="H108" s="72">
        <f t="shared" si="18"/>
        <v>400</v>
      </c>
      <c r="I108" s="22">
        <v>1</v>
      </c>
      <c r="J108" s="22">
        <v>300</v>
      </c>
      <c r="K108" s="22">
        <f t="shared" si="19"/>
        <v>700</v>
      </c>
    </row>
    <row r="109" spans="1:11" x14ac:dyDescent="0.35">
      <c r="A109" s="8"/>
      <c r="B109" s="20" t="s">
        <v>60</v>
      </c>
      <c r="C109" s="5">
        <v>8</v>
      </c>
      <c r="D109" s="22">
        <v>21</v>
      </c>
      <c r="E109" s="22">
        <v>13</v>
      </c>
      <c r="F109" s="31">
        <v>1</v>
      </c>
      <c r="G109" s="22">
        <v>400</v>
      </c>
      <c r="H109" s="72">
        <f t="shared" si="18"/>
        <v>400</v>
      </c>
      <c r="I109" s="22">
        <v>1</v>
      </c>
      <c r="J109" s="22">
        <v>300</v>
      </c>
      <c r="K109" s="22">
        <f t="shared" si="19"/>
        <v>700</v>
      </c>
    </row>
    <row r="110" spans="1:11" x14ac:dyDescent="0.35">
      <c r="A110" s="8"/>
      <c r="B110" s="20" t="s">
        <v>61</v>
      </c>
      <c r="C110" s="5">
        <v>5</v>
      </c>
      <c r="D110" s="22">
        <v>30</v>
      </c>
      <c r="E110" s="22">
        <v>6</v>
      </c>
      <c r="F110" s="31">
        <v>1</v>
      </c>
      <c r="G110" s="22">
        <v>300</v>
      </c>
      <c r="H110" s="72">
        <f t="shared" si="18"/>
        <v>300</v>
      </c>
      <c r="I110" s="22">
        <v>1</v>
      </c>
      <c r="J110" s="22">
        <v>300</v>
      </c>
      <c r="K110" s="22">
        <f t="shared" si="19"/>
        <v>600</v>
      </c>
    </row>
    <row r="111" spans="1:11" x14ac:dyDescent="0.35">
      <c r="A111" s="8"/>
      <c r="B111" s="20" t="s">
        <v>62</v>
      </c>
      <c r="C111" s="5">
        <v>1</v>
      </c>
      <c r="D111" s="81">
        <v>35</v>
      </c>
      <c r="E111" s="81">
        <v>6</v>
      </c>
      <c r="F111" s="81">
        <v>1</v>
      </c>
      <c r="G111" s="81">
        <v>300</v>
      </c>
      <c r="H111" s="81">
        <f>F111*G111</f>
        <v>300</v>
      </c>
      <c r="I111" s="81">
        <v>1</v>
      </c>
      <c r="J111" s="84">
        <v>300</v>
      </c>
      <c r="K111" s="84">
        <f t="shared" si="19"/>
        <v>600</v>
      </c>
    </row>
    <row r="112" spans="1:11" x14ac:dyDescent="0.35">
      <c r="A112" s="8"/>
      <c r="B112" s="20" t="s">
        <v>63</v>
      </c>
      <c r="C112" s="5">
        <v>8</v>
      </c>
      <c r="D112" s="83"/>
      <c r="E112" s="83"/>
      <c r="F112" s="83"/>
      <c r="G112" s="83"/>
      <c r="H112" s="83"/>
      <c r="I112" s="83"/>
      <c r="J112" s="84"/>
      <c r="K112" s="84"/>
    </row>
    <row r="113" spans="1:11" x14ac:dyDescent="0.35">
      <c r="A113" s="8"/>
      <c r="B113" s="20" t="s">
        <v>64</v>
      </c>
      <c r="C113" s="5">
        <v>16</v>
      </c>
      <c r="D113" s="22">
        <v>37</v>
      </c>
      <c r="E113" s="22">
        <v>5</v>
      </c>
      <c r="F113" s="31">
        <v>2</v>
      </c>
      <c r="G113" s="22">
        <v>300</v>
      </c>
      <c r="H113" s="22">
        <f>F113*G113</f>
        <v>600</v>
      </c>
      <c r="I113" s="22">
        <v>1</v>
      </c>
      <c r="J113" s="22">
        <v>300</v>
      </c>
      <c r="K113" s="22">
        <f t="shared" si="19"/>
        <v>900</v>
      </c>
    </row>
    <row r="114" spans="1:11" x14ac:dyDescent="0.35">
      <c r="A114" s="19"/>
      <c r="B114" s="21" t="s">
        <v>65</v>
      </c>
      <c r="C114" s="5">
        <v>7</v>
      </c>
      <c r="D114" s="22">
        <v>38</v>
      </c>
      <c r="E114" s="22">
        <v>6</v>
      </c>
      <c r="F114" s="31">
        <v>1</v>
      </c>
      <c r="G114" s="22">
        <v>300</v>
      </c>
      <c r="H114" s="72">
        <f>F114*G114</f>
        <v>300</v>
      </c>
      <c r="I114" s="22">
        <v>1</v>
      </c>
      <c r="J114" s="22">
        <v>300</v>
      </c>
      <c r="K114" s="22">
        <f t="shared" si="19"/>
        <v>600</v>
      </c>
    </row>
    <row r="115" spans="1:11" x14ac:dyDescent="0.35">
      <c r="A115" s="14"/>
      <c r="B115" s="15" t="s">
        <v>88</v>
      </c>
      <c r="C115" s="3">
        <f>SUM(C100:C114)</f>
        <v>135</v>
      </c>
      <c r="D115" s="30"/>
      <c r="E115" s="30"/>
      <c r="F115" s="31">
        <f>SUM(F100:F114)</f>
        <v>14.666666666666666</v>
      </c>
      <c r="G115" s="31"/>
      <c r="H115" s="31">
        <f t="shared" ref="H115:K115" si="20">SUM(H100:H114)</f>
        <v>5000</v>
      </c>
      <c r="I115" s="31">
        <f t="shared" si="20"/>
        <v>13</v>
      </c>
      <c r="J115" s="31">
        <f t="shared" si="20"/>
        <v>3900</v>
      </c>
      <c r="K115" s="31">
        <f t="shared" si="20"/>
        <v>8900</v>
      </c>
    </row>
    <row r="116" spans="1:11" x14ac:dyDescent="0.35">
      <c r="A116" s="25"/>
      <c r="B116" s="26"/>
      <c r="C116" s="27"/>
      <c r="D116" s="28"/>
      <c r="E116" s="28"/>
      <c r="F116" s="48"/>
      <c r="G116" s="48"/>
      <c r="H116" s="48"/>
      <c r="I116" s="48"/>
      <c r="J116" s="48"/>
      <c r="K116" s="48"/>
    </row>
    <row r="117" spans="1:11" x14ac:dyDescent="0.35">
      <c r="A117" s="25"/>
      <c r="B117" s="26"/>
      <c r="C117" s="27"/>
      <c r="D117" s="28"/>
      <c r="E117" s="28"/>
      <c r="F117" s="48"/>
      <c r="G117" s="48"/>
      <c r="H117" s="48"/>
      <c r="I117" s="48"/>
      <c r="J117" s="48"/>
      <c r="K117" s="48"/>
    </row>
    <row r="118" spans="1:11" x14ac:dyDescent="0.35">
      <c r="A118" s="32" t="s">
        <v>0</v>
      </c>
      <c r="B118" s="32" t="s">
        <v>1</v>
      </c>
      <c r="C118" s="32" t="s">
        <v>157</v>
      </c>
      <c r="D118" s="33" t="s">
        <v>136</v>
      </c>
      <c r="E118" s="33" t="s">
        <v>137</v>
      </c>
      <c r="F118" s="33" t="s">
        <v>158</v>
      </c>
      <c r="G118" s="33" t="s">
        <v>159</v>
      </c>
      <c r="H118" s="33" t="s">
        <v>167</v>
      </c>
      <c r="I118" s="33" t="s">
        <v>164</v>
      </c>
      <c r="J118" s="33" t="s">
        <v>165</v>
      </c>
      <c r="K118" s="33" t="s">
        <v>166</v>
      </c>
    </row>
    <row r="119" spans="1:11" x14ac:dyDescent="0.35">
      <c r="A119" s="11"/>
      <c r="B119" s="4" t="s">
        <v>142</v>
      </c>
      <c r="C119" s="5">
        <v>14</v>
      </c>
      <c r="D119" s="22">
        <v>22</v>
      </c>
      <c r="E119" s="22">
        <f>D119-22</f>
        <v>0</v>
      </c>
      <c r="F119" s="22">
        <v>0</v>
      </c>
      <c r="G119" s="22">
        <v>0</v>
      </c>
      <c r="H119" s="22">
        <v>0</v>
      </c>
      <c r="I119" s="22">
        <v>0</v>
      </c>
      <c r="J119" s="22">
        <v>0</v>
      </c>
      <c r="K119" s="22">
        <f>H119+J119</f>
        <v>0</v>
      </c>
    </row>
    <row r="120" spans="1:11" x14ac:dyDescent="0.35">
      <c r="A120" s="9" t="s">
        <v>66</v>
      </c>
      <c r="B120" s="4" t="s">
        <v>94</v>
      </c>
      <c r="C120" s="5">
        <v>11</v>
      </c>
      <c r="D120" s="22">
        <v>27</v>
      </c>
      <c r="E120" s="22">
        <f t="shared" ref="E120:E138" si="21">D120-22</f>
        <v>5</v>
      </c>
      <c r="F120" s="22">
        <v>1</v>
      </c>
      <c r="G120" s="22">
        <v>300</v>
      </c>
      <c r="H120" s="22">
        <f>F120*G120</f>
        <v>300</v>
      </c>
      <c r="I120" s="22">
        <v>1</v>
      </c>
      <c r="J120" s="22">
        <v>300</v>
      </c>
      <c r="K120" s="22">
        <f t="shared" ref="K120:K121" si="22">H120+J120</f>
        <v>600</v>
      </c>
    </row>
    <row r="121" spans="1:11" x14ac:dyDescent="0.35">
      <c r="A121" s="9" t="s">
        <v>67</v>
      </c>
      <c r="B121" s="4" t="s">
        <v>68</v>
      </c>
      <c r="C121" s="5">
        <v>13</v>
      </c>
      <c r="D121" s="22">
        <v>40</v>
      </c>
      <c r="E121" s="22">
        <f t="shared" si="21"/>
        <v>18</v>
      </c>
      <c r="F121" s="22">
        <v>1</v>
      </c>
      <c r="G121" s="22">
        <v>400</v>
      </c>
      <c r="H121" s="22">
        <f t="shared" ref="H121:H138" si="23">F121*G121</f>
        <v>400</v>
      </c>
      <c r="I121" s="22">
        <v>1</v>
      </c>
      <c r="J121" s="22">
        <v>300</v>
      </c>
      <c r="K121" s="22">
        <f t="shared" si="22"/>
        <v>700</v>
      </c>
    </row>
    <row r="122" spans="1:11" x14ac:dyDescent="0.35">
      <c r="A122" s="9"/>
      <c r="B122" s="4" t="s">
        <v>69</v>
      </c>
      <c r="C122" s="5">
        <v>16</v>
      </c>
      <c r="D122" s="22">
        <v>29</v>
      </c>
      <c r="E122" s="22">
        <f t="shared" si="21"/>
        <v>7</v>
      </c>
      <c r="F122" s="22">
        <v>2</v>
      </c>
      <c r="G122" s="22">
        <v>300</v>
      </c>
      <c r="H122" s="22">
        <f t="shared" si="23"/>
        <v>600</v>
      </c>
      <c r="I122" s="22">
        <v>1</v>
      </c>
      <c r="J122" s="22">
        <v>300</v>
      </c>
      <c r="K122" s="22">
        <f t="shared" ref="K122:K138" si="24">H122+J122</f>
        <v>900</v>
      </c>
    </row>
    <row r="123" spans="1:11" x14ac:dyDescent="0.35">
      <c r="A123" s="9" t="s">
        <v>92</v>
      </c>
      <c r="B123" s="4" t="s">
        <v>70</v>
      </c>
      <c r="C123" s="5">
        <v>5</v>
      </c>
      <c r="D123" s="22">
        <v>35</v>
      </c>
      <c r="E123" s="22">
        <f t="shared" si="21"/>
        <v>13</v>
      </c>
      <c r="F123" s="22">
        <v>1</v>
      </c>
      <c r="G123" s="22">
        <v>400</v>
      </c>
      <c r="H123" s="22">
        <f t="shared" si="23"/>
        <v>400</v>
      </c>
      <c r="I123" s="22">
        <v>1</v>
      </c>
      <c r="J123" s="22">
        <v>300</v>
      </c>
      <c r="K123" s="22">
        <f t="shared" si="24"/>
        <v>700</v>
      </c>
    </row>
    <row r="124" spans="1:11" x14ac:dyDescent="0.35">
      <c r="A124" s="8"/>
      <c r="B124" s="4" t="s">
        <v>71</v>
      </c>
      <c r="C124" s="5">
        <v>21</v>
      </c>
      <c r="D124" s="22">
        <v>25</v>
      </c>
      <c r="E124" s="22">
        <f t="shared" si="21"/>
        <v>3</v>
      </c>
      <c r="F124" s="22">
        <v>2</v>
      </c>
      <c r="G124" s="22">
        <v>300</v>
      </c>
      <c r="H124" s="22">
        <f t="shared" si="23"/>
        <v>600</v>
      </c>
      <c r="I124" s="22">
        <v>1</v>
      </c>
      <c r="J124" s="22">
        <v>300</v>
      </c>
      <c r="K124" s="22">
        <f t="shared" si="24"/>
        <v>900</v>
      </c>
    </row>
    <row r="125" spans="1:11" x14ac:dyDescent="0.35">
      <c r="A125" s="8"/>
      <c r="B125" s="4" t="s">
        <v>72</v>
      </c>
      <c r="C125" s="5">
        <v>24</v>
      </c>
      <c r="D125" s="22">
        <v>26</v>
      </c>
      <c r="E125" s="22">
        <f t="shared" si="21"/>
        <v>4</v>
      </c>
      <c r="F125" s="22">
        <v>2</v>
      </c>
      <c r="G125" s="22">
        <v>300</v>
      </c>
      <c r="H125" s="22">
        <f t="shared" si="23"/>
        <v>600</v>
      </c>
      <c r="I125" s="22">
        <v>1</v>
      </c>
      <c r="J125" s="22">
        <v>300</v>
      </c>
      <c r="K125" s="22">
        <f t="shared" si="24"/>
        <v>900</v>
      </c>
    </row>
    <row r="126" spans="1:11" x14ac:dyDescent="0.35">
      <c r="A126" s="8"/>
      <c r="B126" s="4" t="s">
        <v>73</v>
      </c>
      <c r="C126" s="5">
        <v>21</v>
      </c>
      <c r="D126" s="22">
        <v>30</v>
      </c>
      <c r="E126" s="22">
        <f t="shared" si="21"/>
        <v>8</v>
      </c>
      <c r="F126" s="22">
        <v>2</v>
      </c>
      <c r="G126" s="22">
        <v>300</v>
      </c>
      <c r="H126" s="22">
        <f t="shared" si="23"/>
        <v>600</v>
      </c>
      <c r="I126" s="22">
        <v>1</v>
      </c>
      <c r="J126" s="22">
        <v>300</v>
      </c>
      <c r="K126" s="22">
        <f t="shared" si="24"/>
        <v>900</v>
      </c>
    </row>
    <row r="127" spans="1:11" x14ac:dyDescent="0.35">
      <c r="A127" s="8"/>
      <c r="B127" s="4" t="s">
        <v>140</v>
      </c>
      <c r="C127" s="5">
        <v>14</v>
      </c>
      <c r="D127" s="22">
        <v>32</v>
      </c>
      <c r="E127" s="22">
        <f t="shared" si="21"/>
        <v>10</v>
      </c>
      <c r="F127" s="22">
        <v>2</v>
      </c>
      <c r="G127" s="22">
        <v>300</v>
      </c>
      <c r="H127" s="22">
        <f t="shared" si="23"/>
        <v>600</v>
      </c>
      <c r="I127" s="22">
        <v>1</v>
      </c>
      <c r="J127" s="22">
        <v>300</v>
      </c>
      <c r="K127" s="22">
        <f t="shared" si="24"/>
        <v>900</v>
      </c>
    </row>
    <row r="128" spans="1:11" x14ac:dyDescent="0.35">
      <c r="A128" s="8"/>
      <c r="B128" s="4" t="s">
        <v>74</v>
      </c>
      <c r="C128" s="5">
        <v>9</v>
      </c>
      <c r="D128" s="22">
        <v>42</v>
      </c>
      <c r="E128" s="22">
        <f t="shared" si="21"/>
        <v>20</v>
      </c>
      <c r="F128" s="22">
        <v>1</v>
      </c>
      <c r="G128" s="22">
        <v>400</v>
      </c>
      <c r="H128" s="22">
        <f t="shared" si="23"/>
        <v>400</v>
      </c>
      <c r="I128" s="22">
        <v>1</v>
      </c>
      <c r="J128" s="22">
        <v>300</v>
      </c>
      <c r="K128" s="22">
        <f t="shared" si="24"/>
        <v>700</v>
      </c>
    </row>
    <row r="129" spans="1:11" x14ac:dyDescent="0.35">
      <c r="A129" s="8"/>
      <c r="B129" s="4" t="s">
        <v>139</v>
      </c>
      <c r="C129" s="5">
        <v>11</v>
      </c>
      <c r="D129" s="22">
        <v>20</v>
      </c>
      <c r="E129" s="22">
        <v>3</v>
      </c>
      <c r="F129" s="22">
        <v>1</v>
      </c>
      <c r="G129" s="22">
        <v>300</v>
      </c>
      <c r="H129" s="22">
        <f t="shared" si="23"/>
        <v>300</v>
      </c>
      <c r="I129" s="22">
        <v>1</v>
      </c>
      <c r="J129" s="22">
        <v>300</v>
      </c>
      <c r="K129" s="22">
        <f t="shared" si="24"/>
        <v>600</v>
      </c>
    </row>
    <row r="130" spans="1:11" x14ac:dyDescent="0.35">
      <c r="A130" s="8"/>
      <c r="B130" s="4" t="s">
        <v>141</v>
      </c>
      <c r="C130" s="5">
        <v>20</v>
      </c>
      <c r="D130" s="22">
        <v>23</v>
      </c>
      <c r="E130" s="22">
        <f t="shared" si="21"/>
        <v>1</v>
      </c>
      <c r="F130" s="22">
        <v>0</v>
      </c>
      <c r="G130" s="22">
        <v>0</v>
      </c>
      <c r="H130" s="22">
        <f t="shared" si="23"/>
        <v>0</v>
      </c>
      <c r="I130" s="22">
        <v>0</v>
      </c>
      <c r="J130" s="22">
        <v>0</v>
      </c>
      <c r="K130" s="22">
        <f t="shared" si="24"/>
        <v>0</v>
      </c>
    </row>
    <row r="131" spans="1:11" x14ac:dyDescent="0.35">
      <c r="A131" s="8"/>
      <c r="B131" s="4" t="s">
        <v>75</v>
      </c>
      <c r="C131" s="5">
        <v>17</v>
      </c>
      <c r="D131" s="22">
        <v>25</v>
      </c>
      <c r="E131" s="22">
        <f t="shared" si="21"/>
        <v>3</v>
      </c>
      <c r="F131" s="22">
        <v>2</v>
      </c>
      <c r="G131" s="22">
        <v>300</v>
      </c>
      <c r="H131" s="22">
        <f t="shared" si="23"/>
        <v>600</v>
      </c>
      <c r="I131" s="22">
        <v>1</v>
      </c>
      <c r="J131" s="22">
        <v>300</v>
      </c>
      <c r="K131" s="22">
        <f t="shared" si="24"/>
        <v>900</v>
      </c>
    </row>
    <row r="132" spans="1:11" x14ac:dyDescent="0.35">
      <c r="A132" s="8"/>
      <c r="B132" s="4" t="s">
        <v>76</v>
      </c>
      <c r="C132" s="5">
        <v>14</v>
      </c>
      <c r="D132" s="22">
        <v>27</v>
      </c>
      <c r="E132" s="22">
        <f t="shared" si="21"/>
        <v>5</v>
      </c>
      <c r="F132" s="22">
        <v>2</v>
      </c>
      <c r="G132" s="22">
        <v>300</v>
      </c>
      <c r="H132" s="22">
        <f t="shared" si="23"/>
        <v>600</v>
      </c>
      <c r="I132" s="22">
        <v>1</v>
      </c>
      <c r="J132" s="22">
        <v>300</v>
      </c>
      <c r="K132" s="22">
        <f t="shared" si="24"/>
        <v>900</v>
      </c>
    </row>
    <row r="133" spans="1:11" x14ac:dyDescent="0.35">
      <c r="A133" s="8"/>
      <c r="B133" s="4" t="s">
        <v>77</v>
      </c>
      <c r="C133" s="5">
        <v>5</v>
      </c>
      <c r="D133" s="22">
        <v>30</v>
      </c>
      <c r="E133" s="22">
        <f t="shared" si="21"/>
        <v>8</v>
      </c>
      <c r="F133" s="22">
        <v>1</v>
      </c>
      <c r="G133" s="22">
        <v>300</v>
      </c>
      <c r="H133" s="22">
        <f t="shared" si="23"/>
        <v>300</v>
      </c>
      <c r="I133" s="22">
        <v>1</v>
      </c>
      <c r="J133" s="22">
        <v>300</v>
      </c>
      <c r="K133" s="22">
        <f t="shared" si="24"/>
        <v>600</v>
      </c>
    </row>
    <row r="134" spans="1:11" x14ac:dyDescent="0.35">
      <c r="A134" s="8"/>
      <c r="B134" s="4" t="s">
        <v>78</v>
      </c>
      <c r="C134" s="5">
        <v>2</v>
      </c>
      <c r="D134" s="22">
        <v>25</v>
      </c>
      <c r="E134" s="22">
        <f t="shared" si="21"/>
        <v>3</v>
      </c>
      <c r="F134" s="22">
        <v>1</v>
      </c>
      <c r="G134" s="22">
        <v>300</v>
      </c>
      <c r="H134" s="22">
        <f t="shared" si="23"/>
        <v>300</v>
      </c>
      <c r="I134" s="22">
        <v>1</v>
      </c>
      <c r="J134" s="22">
        <v>300</v>
      </c>
      <c r="K134" s="22">
        <f t="shared" si="24"/>
        <v>600</v>
      </c>
    </row>
    <row r="135" spans="1:11" x14ac:dyDescent="0.35">
      <c r="A135" s="8"/>
      <c r="B135" s="4" t="s">
        <v>79</v>
      </c>
      <c r="C135" s="5">
        <v>10</v>
      </c>
      <c r="D135" s="22">
        <v>25</v>
      </c>
      <c r="E135" s="22">
        <f t="shared" si="21"/>
        <v>3</v>
      </c>
      <c r="F135" s="22">
        <v>1</v>
      </c>
      <c r="G135" s="22">
        <v>300</v>
      </c>
      <c r="H135" s="22">
        <f t="shared" si="23"/>
        <v>300</v>
      </c>
      <c r="I135" s="22">
        <v>1</v>
      </c>
      <c r="J135" s="22">
        <v>300</v>
      </c>
      <c r="K135" s="22">
        <f t="shared" si="24"/>
        <v>600</v>
      </c>
    </row>
    <row r="136" spans="1:11" x14ac:dyDescent="0.35">
      <c r="A136" s="8"/>
      <c r="B136" s="4" t="s">
        <v>80</v>
      </c>
      <c r="C136" s="5">
        <v>10</v>
      </c>
      <c r="D136" s="22">
        <v>27</v>
      </c>
      <c r="E136" s="22">
        <f t="shared" si="21"/>
        <v>5</v>
      </c>
      <c r="F136" s="22">
        <v>1</v>
      </c>
      <c r="G136" s="22">
        <v>300</v>
      </c>
      <c r="H136" s="22">
        <f t="shared" si="23"/>
        <v>300</v>
      </c>
      <c r="I136" s="22">
        <v>1</v>
      </c>
      <c r="J136" s="22">
        <v>300</v>
      </c>
      <c r="K136" s="22">
        <f t="shared" si="24"/>
        <v>600</v>
      </c>
    </row>
    <row r="137" spans="1:11" x14ac:dyDescent="0.35">
      <c r="A137" s="8"/>
      <c r="B137" s="4" t="s">
        <v>81</v>
      </c>
      <c r="C137" s="5">
        <v>6</v>
      </c>
      <c r="D137" s="22">
        <v>30</v>
      </c>
      <c r="E137" s="22">
        <f t="shared" si="21"/>
        <v>8</v>
      </c>
      <c r="F137" s="22">
        <v>1</v>
      </c>
      <c r="G137" s="22">
        <v>300</v>
      </c>
      <c r="H137" s="22">
        <f t="shared" si="23"/>
        <v>300</v>
      </c>
      <c r="I137" s="22">
        <v>1</v>
      </c>
      <c r="J137" s="22">
        <v>300</v>
      </c>
      <c r="K137" s="22">
        <f t="shared" si="24"/>
        <v>600</v>
      </c>
    </row>
    <row r="138" spans="1:11" x14ac:dyDescent="0.35">
      <c r="A138" s="19"/>
      <c r="B138" s="11" t="s">
        <v>82</v>
      </c>
      <c r="C138" s="5">
        <v>11</v>
      </c>
      <c r="D138" s="22">
        <v>37</v>
      </c>
      <c r="E138" s="22">
        <f t="shared" si="21"/>
        <v>15</v>
      </c>
      <c r="F138" s="22">
        <v>1</v>
      </c>
      <c r="G138" s="22">
        <v>400</v>
      </c>
      <c r="H138" s="22">
        <f t="shared" si="23"/>
        <v>400</v>
      </c>
      <c r="I138" s="22">
        <v>1</v>
      </c>
      <c r="J138" s="22">
        <v>300</v>
      </c>
      <c r="K138" s="22">
        <f t="shared" si="24"/>
        <v>700</v>
      </c>
    </row>
    <row r="139" spans="1:11" x14ac:dyDescent="0.35">
      <c r="A139" s="14"/>
      <c r="B139" s="15" t="s">
        <v>88</v>
      </c>
      <c r="C139" s="3">
        <f>SUM(C119:C138)</f>
        <v>254</v>
      </c>
      <c r="D139" s="22"/>
      <c r="E139" s="22"/>
      <c r="F139" s="22">
        <f>SUM(F119:F138)</f>
        <v>25</v>
      </c>
      <c r="G139" s="22"/>
      <c r="H139" s="22">
        <f t="shared" ref="H139:K139" si="25">SUM(H119:H138)</f>
        <v>7900</v>
      </c>
      <c r="I139" s="22">
        <f t="shared" si="25"/>
        <v>18</v>
      </c>
      <c r="J139" s="22">
        <f t="shared" si="25"/>
        <v>5400</v>
      </c>
      <c r="K139" s="22">
        <f t="shared" si="25"/>
        <v>13300</v>
      </c>
    </row>
    <row r="140" spans="1:11" x14ac:dyDescent="0.35">
      <c r="B140" s="2"/>
      <c r="C140" s="2"/>
    </row>
    <row r="141" spans="1:11" x14ac:dyDescent="0.35">
      <c r="B141" s="29"/>
      <c r="C141" s="29"/>
    </row>
    <row r="142" spans="1:11" x14ac:dyDescent="0.35">
      <c r="B142" s="29"/>
      <c r="C142" s="29"/>
    </row>
    <row r="143" spans="1:11" x14ac:dyDescent="0.35">
      <c r="B143" s="29"/>
      <c r="C143" s="29"/>
    </row>
    <row r="144" spans="1:11" x14ac:dyDescent="0.35">
      <c r="B144" s="29"/>
      <c r="C144" s="29"/>
    </row>
    <row r="145" spans="1:11" x14ac:dyDescent="0.35">
      <c r="B145" s="29"/>
      <c r="C145" s="29"/>
    </row>
    <row r="146" spans="1:11" x14ac:dyDescent="0.35">
      <c r="B146" s="29"/>
      <c r="C146" s="29"/>
    </row>
    <row r="147" spans="1:11" x14ac:dyDescent="0.35">
      <c r="B147" s="29"/>
      <c r="C147" s="29"/>
    </row>
    <row r="148" spans="1:11" x14ac:dyDescent="0.35">
      <c r="B148" s="29"/>
      <c r="C148" s="29"/>
    </row>
    <row r="149" spans="1:11" x14ac:dyDescent="0.35">
      <c r="B149" s="29"/>
      <c r="C149" s="29"/>
    </row>
    <row r="150" spans="1:11" x14ac:dyDescent="0.35">
      <c r="B150" s="29"/>
      <c r="C150" s="29"/>
    </row>
    <row r="151" spans="1:11" x14ac:dyDescent="0.35">
      <c r="B151" s="29"/>
      <c r="C151" s="29"/>
    </row>
    <row r="152" spans="1:11" x14ac:dyDescent="0.35">
      <c r="B152" s="79"/>
      <c r="C152" s="79"/>
    </row>
    <row r="153" spans="1:11" x14ac:dyDescent="0.35">
      <c r="B153" s="79"/>
      <c r="C153" s="79"/>
    </row>
    <row r="154" spans="1:11" x14ac:dyDescent="0.35">
      <c r="B154" s="29"/>
      <c r="C154" s="29"/>
    </row>
    <row r="155" spans="1:11" x14ac:dyDescent="0.35">
      <c r="B155" s="29"/>
      <c r="C155" s="29"/>
    </row>
    <row r="156" spans="1:11" s="45" customFormat="1" ht="18.75" x14ac:dyDescent="0.3">
      <c r="A156" s="32" t="s">
        <v>0</v>
      </c>
      <c r="B156" s="32" t="s">
        <v>1</v>
      </c>
      <c r="C156" s="32" t="s">
        <v>157</v>
      </c>
      <c r="D156" s="33" t="s">
        <v>136</v>
      </c>
      <c r="E156" s="33" t="s">
        <v>137</v>
      </c>
      <c r="F156" s="33" t="s">
        <v>158</v>
      </c>
      <c r="G156" s="33" t="s">
        <v>159</v>
      </c>
      <c r="H156" s="33" t="s">
        <v>167</v>
      </c>
      <c r="I156" s="33" t="s">
        <v>164</v>
      </c>
      <c r="J156" s="33" t="s">
        <v>165</v>
      </c>
      <c r="K156" s="33" t="s">
        <v>166</v>
      </c>
    </row>
    <row r="157" spans="1:11" x14ac:dyDescent="0.35">
      <c r="A157" s="41"/>
      <c r="B157" s="34" t="s">
        <v>84</v>
      </c>
      <c r="C157" s="5">
        <v>4</v>
      </c>
      <c r="D157" s="85">
        <v>31</v>
      </c>
      <c r="E157" s="85">
        <f>D157-31</f>
        <v>0</v>
      </c>
      <c r="F157" s="88">
        <v>0</v>
      </c>
      <c r="G157" s="88">
        <v>0</v>
      </c>
      <c r="H157" s="85">
        <f>F157*G157</f>
        <v>0</v>
      </c>
      <c r="I157" s="85">
        <v>0</v>
      </c>
      <c r="J157" s="88">
        <v>0</v>
      </c>
      <c r="K157" s="88">
        <v>0</v>
      </c>
    </row>
    <row r="158" spans="1:11" x14ac:dyDescent="0.35">
      <c r="A158" s="38"/>
      <c r="B158" s="34" t="s">
        <v>144</v>
      </c>
      <c r="C158" s="5">
        <v>3</v>
      </c>
      <c r="D158" s="87"/>
      <c r="E158" s="87"/>
      <c r="F158" s="88"/>
      <c r="G158" s="88"/>
      <c r="H158" s="87"/>
      <c r="I158" s="87"/>
      <c r="J158" s="88"/>
      <c r="K158" s="88"/>
    </row>
    <row r="159" spans="1:11" x14ac:dyDescent="0.35">
      <c r="A159" s="36" t="s">
        <v>83</v>
      </c>
      <c r="B159" s="34" t="s">
        <v>145</v>
      </c>
      <c r="C159" s="5">
        <v>5</v>
      </c>
      <c r="D159" s="35">
        <v>26</v>
      </c>
      <c r="E159" s="35">
        <v>6</v>
      </c>
      <c r="F159" s="35">
        <v>1</v>
      </c>
      <c r="G159" s="35">
        <v>300</v>
      </c>
      <c r="H159" s="35">
        <f>F159*G159</f>
        <v>300</v>
      </c>
      <c r="I159" s="35">
        <v>1</v>
      </c>
      <c r="J159" s="35">
        <v>300</v>
      </c>
      <c r="K159" s="35">
        <f>H159+J159</f>
        <v>600</v>
      </c>
    </row>
    <row r="160" spans="1:11" x14ac:dyDescent="0.35">
      <c r="A160" s="38"/>
      <c r="B160" s="34" t="s">
        <v>146</v>
      </c>
      <c r="C160" s="5">
        <v>17</v>
      </c>
      <c r="D160" s="85">
        <v>25</v>
      </c>
      <c r="E160" s="85">
        <v>8</v>
      </c>
      <c r="F160" s="88">
        <v>2</v>
      </c>
      <c r="G160" s="88">
        <v>300</v>
      </c>
      <c r="H160" s="85">
        <f>F160*G160</f>
        <v>600</v>
      </c>
      <c r="I160" s="85">
        <v>1</v>
      </c>
      <c r="J160" s="88">
        <v>300</v>
      </c>
      <c r="K160" s="88">
        <f>H160+J160</f>
        <v>900</v>
      </c>
    </row>
    <row r="161" spans="1:11" x14ac:dyDescent="0.35">
      <c r="A161" s="38"/>
      <c r="B161" s="34" t="s">
        <v>147</v>
      </c>
      <c r="C161" s="5">
        <v>2</v>
      </c>
      <c r="D161" s="86"/>
      <c r="E161" s="86"/>
      <c r="F161" s="88"/>
      <c r="G161" s="88"/>
      <c r="H161" s="86"/>
      <c r="I161" s="86"/>
      <c r="J161" s="88"/>
      <c r="K161" s="88"/>
    </row>
    <row r="162" spans="1:11" x14ac:dyDescent="0.35">
      <c r="A162" s="38"/>
      <c r="B162" s="34" t="s">
        <v>148</v>
      </c>
      <c r="C162" s="5">
        <v>1</v>
      </c>
      <c r="D162" s="87"/>
      <c r="E162" s="87"/>
      <c r="F162" s="88"/>
      <c r="G162" s="88"/>
      <c r="H162" s="87"/>
      <c r="I162" s="87"/>
      <c r="J162" s="88"/>
      <c r="K162" s="88"/>
    </row>
    <row r="163" spans="1:11" x14ac:dyDescent="0.35">
      <c r="A163" s="37" t="s">
        <v>93</v>
      </c>
      <c r="B163" s="34" t="s">
        <v>149</v>
      </c>
      <c r="C163" s="5">
        <v>2</v>
      </c>
      <c r="D163" s="35">
        <v>26</v>
      </c>
      <c r="E163" s="35">
        <v>9</v>
      </c>
      <c r="F163" s="35">
        <v>1</v>
      </c>
      <c r="G163" s="35">
        <v>300</v>
      </c>
      <c r="H163" s="35">
        <f>F163*G163</f>
        <v>300</v>
      </c>
      <c r="I163" s="35">
        <v>1</v>
      </c>
      <c r="J163" s="35">
        <v>300</v>
      </c>
      <c r="K163" s="35">
        <f t="shared" ref="K163:K172" si="26">H163+J163</f>
        <v>600</v>
      </c>
    </row>
    <row r="164" spans="1:11" x14ac:dyDescent="0.35">
      <c r="A164" s="38"/>
      <c r="B164" s="34" t="s">
        <v>150</v>
      </c>
      <c r="C164" s="5">
        <v>5</v>
      </c>
      <c r="D164" s="35">
        <v>24</v>
      </c>
      <c r="E164" s="35">
        <v>7</v>
      </c>
      <c r="F164" s="35">
        <v>1</v>
      </c>
      <c r="G164" s="35">
        <v>300</v>
      </c>
      <c r="H164" s="73">
        <f t="shared" ref="H164:H172" si="27">F164*G164</f>
        <v>300</v>
      </c>
      <c r="I164" s="35">
        <v>1</v>
      </c>
      <c r="J164" s="35">
        <v>300</v>
      </c>
      <c r="K164" s="35">
        <f t="shared" si="26"/>
        <v>600</v>
      </c>
    </row>
    <row r="165" spans="1:11" x14ac:dyDescent="0.35">
      <c r="A165" s="38"/>
      <c r="B165" s="34" t="s">
        <v>151</v>
      </c>
      <c r="C165" s="5">
        <v>4</v>
      </c>
      <c r="D165" s="35">
        <v>30</v>
      </c>
      <c r="E165" s="35">
        <v>15</v>
      </c>
      <c r="F165" s="35">
        <v>1</v>
      </c>
      <c r="G165" s="35">
        <v>400</v>
      </c>
      <c r="H165" s="73">
        <f t="shared" si="27"/>
        <v>400</v>
      </c>
      <c r="I165" s="35">
        <v>1</v>
      </c>
      <c r="J165" s="35">
        <v>300</v>
      </c>
      <c r="K165" s="35">
        <f t="shared" si="26"/>
        <v>700</v>
      </c>
    </row>
    <row r="166" spans="1:11" x14ac:dyDescent="0.35">
      <c r="A166" s="38"/>
      <c r="B166" s="34" t="s">
        <v>152</v>
      </c>
      <c r="C166" s="5">
        <v>7</v>
      </c>
      <c r="D166" s="35">
        <v>31</v>
      </c>
      <c r="E166" s="35">
        <v>14</v>
      </c>
      <c r="F166" s="35">
        <v>1</v>
      </c>
      <c r="G166" s="35">
        <v>400</v>
      </c>
      <c r="H166" s="73">
        <f t="shared" si="27"/>
        <v>400</v>
      </c>
      <c r="I166" s="35">
        <v>1</v>
      </c>
      <c r="J166" s="35">
        <v>300</v>
      </c>
      <c r="K166" s="35">
        <f t="shared" si="26"/>
        <v>700</v>
      </c>
    </row>
    <row r="167" spans="1:11" x14ac:dyDescent="0.35">
      <c r="A167" s="38"/>
      <c r="B167" s="34" t="s">
        <v>153</v>
      </c>
      <c r="C167" s="5">
        <v>8</v>
      </c>
      <c r="D167" s="35">
        <v>40</v>
      </c>
      <c r="E167" s="35">
        <v>10</v>
      </c>
      <c r="F167" s="35">
        <v>1</v>
      </c>
      <c r="G167" s="35">
        <v>300</v>
      </c>
      <c r="H167" s="73">
        <f t="shared" si="27"/>
        <v>300</v>
      </c>
      <c r="I167" s="35">
        <v>1</v>
      </c>
      <c r="J167" s="35">
        <v>300</v>
      </c>
      <c r="K167" s="35">
        <f t="shared" si="26"/>
        <v>600</v>
      </c>
    </row>
    <row r="168" spans="1:11" x14ac:dyDescent="0.35">
      <c r="A168" s="38"/>
      <c r="B168" s="34" t="s">
        <v>154</v>
      </c>
      <c r="C168" s="5">
        <v>5</v>
      </c>
      <c r="D168" s="35">
        <v>30</v>
      </c>
      <c r="E168" s="35">
        <v>2</v>
      </c>
      <c r="F168" s="35">
        <v>0</v>
      </c>
      <c r="G168" s="35">
        <v>0</v>
      </c>
      <c r="H168" s="73">
        <f t="shared" si="27"/>
        <v>0</v>
      </c>
      <c r="I168" s="35">
        <v>1</v>
      </c>
      <c r="J168" s="74">
        <v>300</v>
      </c>
      <c r="K168" s="35">
        <f t="shared" si="26"/>
        <v>300</v>
      </c>
    </row>
    <row r="169" spans="1:11" x14ac:dyDescent="0.35">
      <c r="A169" s="38"/>
      <c r="B169" s="34" t="s">
        <v>155</v>
      </c>
      <c r="C169" s="5">
        <v>8</v>
      </c>
      <c r="D169" s="35">
        <v>45</v>
      </c>
      <c r="E169" s="35">
        <v>15</v>
      </c>
      <c r="F169" s="35">
        <v>1</v>
      </c>
      <c r="G169" s="35">
        <v>400</v>
      </c>
      <c r="H169" s="73">
        <f t="shared" si="27"/>
        <v>400</v>
      </c>
      <c r="I169" s="35">
        <v>1</v>
      </c>
      <c r="J169" s="35">
        <v>300</v>
      </c>
      <c r="K169" s="35">
        <f t="shared" si="26"/>
        <v>700</v>
      </c>
    </row>
    <row r="170" spans="1:11" x14ac:dyDescent="0.35">
      <c r="A170" s="38"/>
      <c r="B170" s="34" t="s">
        <v>156</v>
      </c>
      <c r="C170" s="5">
        <v>2</v>
      </c>
      <c r="D170" s="35">
        <v>48</v>
      </c>
      <c r="E170" s="35">
        <v>18</v>
      </c>
      <c r="F170" s="35">
        <v>1</v>
      </c>
      <c r="G170" s="35">
        <v>400</v>
      </c>
      <c r="H170" s="73">
        <f t="shared" si="27"/>
        <v>400</v>
      </c>
      <c r="I170" s="35">
        <v>1</v>
      </c>
      <c r="J170" s="35">
        <v>300</v>
      </c>
      <c r="K170" s="35">
        <f t="shared" si="26"/>
        <v>700</v>
      </c>
    </row>
    <row r="171" spans="1:11" x14ac:dyDescent="0.35">
      <c r="A171" s="38"/>
      <c r="B171" s="34" t="s">
        <v>85</v>
      </c>
      <c r="C171" s="5">
        <v>10</v>
      </c>
      <c r="D171" s="35">
        <v>42</v>
      </c>
      <c r="E171" s="35">
        <v>12</v>
      </c>
      <c r="F171" s="35">
        <v>1</v>
      </c>
      <c r="G171" s="35">
        <v>400</v>
      </c>
      <c r="H171" s="73">
        <f t="shared" si="27"/>
        <v>400</v>
      </c>
      <c r="I171" s="35">
        <v>1</v>
      </c>
      <c r="J171" s="35">
        <v>300</v>
      </c>
      <c r="K171" s="35">
        <f t="shared" si="26"/>
        <v>700</v>
      </c>
    </row>
    <row r="172" spans="1:11" x14ac:dyDescent="0.35">
      <c r="A172" s="42"/>
      <c r="B172" s="41" t="s">
        <v>95</v>
      </c>
      <c r="C172" s="5">
        <v>41</v>
      </c>
      <c r="D172" s="35">
        <v>20</v>
      </c>
      <c r="E172" s="35">
        <v>10</v>
      </c>
      <c r="F172" s="35">
        <v>4</v>
      </c>
      <c r="G172" s="35">
        <v>300</v>
      </c>
      <c r="H172" s="73">
        <f t="shared" si="27"/>
        <v>1200</v>
      </c>
      <c r="I172" s="35">
        <v>1</v>
      </c>
      <c r="J172" s="35">
        <v>300</v>
      </c>
      <c r="K172" s="35">
        <f t="shared" si="26"/>
        <v>1500</v>
      </c>
    </row>
    <row r="173" spans="1:11" x14ac:dyDescent="0.35">
      <c r="A173" s="43"/>
      <c r="B173" s="44" t="s">
        <v>88</v>
      </c>
      <c r="C173" s="32">
        <f>SUM(C157:C172)</f>
        <v>124</v>
      </c>
      <c r="D173" s="35"/>
      <c r="E173" s="35"/>
      <c r="F173" s="35">
        <f>SUM(F157:F172)</f>
        <v>15</v>
      </c>
      <c r="G173" s="35"/>
      <c r="H173" s="35">
        <f>SUM(H157:H172)</f>
        <v>5000</v>
      </c>
      <c r="I173" s="35">
        <f t="shared" ref="I173:K173" si="28">SUM(I157:I172)</f>
        <v>12</v>
      </c>
      <c r="J173" s="35">
        <f t="shared" si="28"/>
        <v>3600</v>
      </c>
      <c r="K173" s="35">
        <f t="shared" si="28"/>
        <v>8600</v>
      </c>
    </row>
    <row r="176" spans="1:11" x14ac:dyDescent="0.35">
      <c r="H176" s="78">
        <f>H27+H67+H95+H115+H139+H173</f>
        <v>41900</v>
      </c>
      <c r="K176" s="78">
        <f>K27+K67+K95+K115+K139+K173</f>
        <v>67700</v>
      </c>
    </row>
    <row r="177" spans="8:8" x14ac:dyDescent="0.35">
      <c r="H177" s="78">
        <f>K176-H176</f>
        <v>25800</v>
      </c>
    </row>
  </sheetData>
  <mergeCells count="98">
    <mergeCell ref="F46:F47"/>
    <mergeCell ref="G46:G47"/>
    <mergeCell ref="F49:F50"/>
    <mergeCell ref="G49:G50"/>
    <mergeCell ref="D55:D56"/>
    <mergeCell ref="E55:E56"/>
    <mergeCell ref="F55:F56"/>
    <mergeCell ref="G55:G56"/>
    <mergeCell ref="K11:K14"/>
    <mergeCell ref="J6:J8"/>
    <mergeCell ref="K6:K8"/>
    <mergeCell ref="J160:J162"/>
    <mergeCell ref="K160:K162"/>
    <mergeCell ref="J111:J112"/>
    <mergeCell ref="K111:K112"/>
    <mergeCell ref="J86:J87"/>
    <mergeCell ref="K86:K87"/>
    <mergeCell ref="J59:J61"/>
    <mergeCell ref="K59:K61"/>
    <mergeCell ref="J157:J158"/>
    <mergeCell ref="K157:K158"/>
    <mergeCell ref="J49:J50"/>
    <mergeCell ref="K49:K50"/>
    <mergeCell ref="J11:J14"/>
    <mergeCell ref="H83:H84"/>
    <mergeCell ref="I83:I84"/>
    <mergeCell ref="H86:H87"/>
    <mergeCell ref="I86:I87"/>
    <mergeCell ref="H55:H56"/>
    <mergeCell ref="K16:K18"/>
    <mergeCell ref="I111:I112"/>
    <mergeCell ref="J46:J47"/>
    <mergeCell ref="K46:K47"/>
    <mergeCell ref="J83:J84"/>
    <mergeCell ref="K83:K84"/>
    <mergeCell ref="I49:I50"/>
    <mergeCell ref="I59:I61"/>
    <mergeCell ref="K55:K56"/>
    <mergeCell ref="I46:I47"/>
    <mergeCell ref="I55:I56"/>
    <mergeCell ref="J16:J18"/>
    <mergeCell ref="J55:J56"/>
    <mergeCell ref="F160:F162"/>
    <mergeCell ref="G160:G162"/>
    <mergeCell ref="H111:H112"/>
    <mergeCell ref="H157:H158"/>
    <mergeCell ref="I157:I158"/>
    <mergeCell ref="H160:H162"/>
    <mergeCell ref="I160:I162"/>
    <mergeCell ref="I6:I8"/>
    <mergeCell ref="I11:I14"/>
    <mergeCell ref="I16:I18"/>
    <mergeCell ref="H49:H50"/>
    <mergeCell ref="H59:H61"/>
    <mergeCell ref="H46:H47"/>
    <mergeCell ref="F6:F8"/>
    <mergeCell ref="G6:G8"/>
    <mergeCell ref="F11:F14"/>
    <mergeCell ref="G11:G14"/>
    <mergeCell ref="F16:F18"/>
    <mergeCell ref="G16:G18"/>
    <mergeCell ref="F59:F61"/>
    <mergeCell ref="G59:G61"/>
    <mergeCell ref="D111:D112"/>
    <mergeCell ref="D160:D162"/>
    <mergeCell ref="D157:D158"/>
    <mergeCell ref="E157:E158"/>
    <mergeCell ref="E160:E162"/>
    <mergeCell ref="E111:E112"/>
    <mergeCell ref="F83:F84"/>
    <mergeCell ref="G83:G84"/>
    <mergeCell ref="F86:F87"/>
    <mergeCell ref="G86:G87"/>
    <mergeCell ref="F111:F112"/>
    <mergeCell ref="G111:G112"/>
    <mergeCell ref="F157:F158"/>
    <mergeCell ref="G157:G158"/>
    <mergeCell ref="E6:E8"/>
    <mergeCell ref="E11:E14"/>
    <mergeCell ref="E16:E18"/>
    <mergeCell ref="E46:E47"/>
    <mergeCell ref="E49:E50"/>
    <mergeCell ref="A1:K1"/>
    <mergeCell ref="A2:K2"/>
    <mergeCell ref="E59:E61"/>
    <mergeCell ref="E83:E84"/>
    <mergeCell ref="E86:E87"/>
    <mergeCell ref="D6:D8"/>
    <mergeCell ref="D11:D14"/>
    <mergeCell ref="D16:D18"/>
    <mergeCell ref="D46:D47"/>
    <mergeCell ref="D49:D50"/>
    <mergeCell ref="D59:D61"/>
    <mergeCell ref="D83:D84"/>
    <mergeCell ref="D86:D87"/>
    <mergeCell ref="H6:H8"/>
    <mergeCell ref="H11:H14"/>
    <mergeCell ref="H16:H18"/>
  </mergeCells>
  <pageMargins left="0.25" right="0.25" top="0.75" bottom="0.75" header="0.3" footer="0.3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topLeftCell="A44" workbookViewId="0">
      <selection sqref="A1:K52"/>
    </sheetView>
  </sheetViews>
  <sheetFormatPr defaultRowHeight="21" x14ac:dyDescent="0.35"/>
  <cols>
    <col min="1" max="1" width="17.375" style="18" customWidth="1"/>
    <col min="2" max="2" width="24.375" style="18" customWidth="1"/>
    <col min="3" max="3" width="4.75" style="18" customWidth="1"/>
    <col min="4" max="4" width="10.875" style="24" customWidth="1"/>
    <col min="5" max="5" width="15.125" style="24" customWidth="1"/>
    <col min="6" max="6" width="4" style="23" customWidth="1"/>
    <col min="7" max="7" width="9.5" style="23" customWidth="1"/>
    <col min="8" max="8" width="18" style="23" customWidth="1"/>
    <col min="9" max="9" width="12.75" style="23" customWidth="1"/>
    <col min="10" max="10" width="10.375" style="23" customWidth="1"/>
    <col min="11" max="11" width="7.5" style="23" customWidth="1"/>
    <col min="12" max="12" width="9" style="1"/>
    <col min="13" max="16384" width="9" style="18"/>
  </cols>
  <sheetData>
    <row r="1" spans="1:11" x14ac:dyDescent="0.35">
      <c r="A1" s="89" t="s">
        <v>171</v>
      </c>
      <c r="B1" s="89"/>
      <c r="C1" s="89"/>
      <c r="D1" s="89"/>
      <c r="E1" s="89"/>
      <c r="F1" s="89"/>
      <c r="G1" s="89"/>
      <c r="H1" s="89"/>
      <c r="I1" s="89"/>
      <c r="J1" s="89"/>
      <c r="K1" s="89"/>
    </row>
    <row r="2" spans="1:11" x14ac:dyDescent="0.35">
      <c r="A2" s="89" t="s">
        <v>96</v>
      </c>
      <c r="B2" s="89"/>
      <c r="C2" s="89"/>
      <c r="D2" s="89"/>
      <c r="E2" s="89"/>
      <c r="F2" s="89"/>
      <c r="G2" s="89"/>
      <c r="H2" s="89"/>
      <c r="I2" s="89"/>
      <c r="J2" s="89"/>
      <c r="K2" s="89"/>
    </row>
    <row r="3" spans="1:11" x14ac:dyDescent="0.35">
      <c r="A3" s="49" t="s">
        <v>98</v>
      </c>
      <c r="B3" s="50" t="s">
        <v>172</v>
      </c>
      <c r="C3" s="50"/>
      <c r="D3" s="51"/>
      <c r="E3" s="51"/>
      <c r="F3" s="52"/>
      <c r="G3" s="52"/>
      <c r="H3" s="52"/>
      <c r="I3" s="52"/>
      <c r="J3" s="52"/>
      <c r="K3" s="52"/>
    </row>
    <row r="4" spans="1:11" x14ac:dyDescent="0.35">
      <c r="A4" s="32" t="s">
        <v>0</v>
      </c>
      <c r="B4" s="32" t="s">
        <v>1</v>
      </c>
      <c r="C4" s="32" t="s">
        <v>157</v>
      </c>
      <c r="D4" s="33" t="s">
        <v>136</v>
      </c>
      <c r="E4" s="33" t="s">
        <v>137</v>
      </c>
      <c r="F4" s="33" t="s">
        <v>158</v>
      </c>
      <c r="G4" s="33" t="s">
        <v>159</v>
      </c>
      <c r="H4" s="33" t="s">
        <v>168</v>
      </c>
      <c r="I4" s="33" t="s">
        <v>169</v>
      </c>
      <c r="J4" s="33" t="s">
        <v>170</v>
      </c>
      <c r="K4" s="33" t="s">
        <v>166</v>
      </c>
    </row>
    <row r="5" spans="1:11" x14ac:dyDescent="0.35">
      <c r="A5" s="53" t="s">
        <v>99</v>
      </c>
      <c r="B5" s="54" t="s">
        <v>160</v>
      </c>
      <c r="C5" s="24">
        <v>12</v>
      </c>
      <c r="D5" s="55">
        <v>4</v>
      </c>
      <c r="E5" s="55">
        <f t="shared" ref="E5" si="0">D5-4</f>
        <v>0</v>
      </c>
      <c r="F5" s="56">
        <v>0</v>
      </c>
      <c r="G5" s="56">
        <v>0</v>
      </c>
      <c r="H5" s="56">
        <f t="shared" ref="H5:H11" si="1">F5*G5</f>
        <v>0</v>
      </c>
      <c r="I5" s="56">
        <v>0</v>
      </c>
      <c r="J5" s="56">
        <v>0</v>
      </c>
      <c r="K5" s="57">
        <f>H5+J5</f>
        <v>0</v>
      </c>
    </row>
    <row r="6" spans="1:11" x14ac:dyDescent="0.35">
      <c r="A6" s="58"/>
      <c r="B6" s="54" t="s">
        <v>161</v>
      </c>
      <c r="C6" s="5">
        <v>18</v>
      </c>
      <c r="D6" s="55">
        <v>7</v>
      </c>
      <c r="E6" s="55">
        <f>D6-4</f>
        <v>3</v>
      </c>
      <c r="F6" s="56">
        <v>2</v>
      </c>
      <c r="G6" s="56">
        <v>300</v>
      </c>
      <c r="H6" s="56">
        <f t="shared" si="1"/>
        <v>600</v>
      </c>
      <c r="I6" s="56">
        <v>1</v>
      </c>
      <c r="J6" s="56">
        <v>300</v>
      </c>
      <c r="K6" s="57">
        <f>(H6+J6)*2</f>
        <v>1800</v>
      </c>
    </row>
    <row r="7" spans="1:11" x14ac:dyDescent="0.35">
      <c r="A7" s="59" t="s">
        <v>109</v>
      </c>
      <c r="B7" s="60" t="s">
        <v>162</v>
      </c>
      <c r="C7" s="5">
        <v>9</v>
      </c>
      <c r="D7" s="55">
        <v>17</v>
      </c>
      <c r="E7" s="55">
        <f t="shared" ref="E7:E8" si="2">D7-4</f>
        <v>13</v>
      </c>
      <c r="F7" s="56">
        <v>1</v>
      </c>
      <c r="G7" s="56">
        <v>400</v>
      </c>
      <c r="H7" s="56">
        <f t="shared" si="1"/>
        <v>400</v>
      </c>
      <c r="I7" s="56">
        <v>1</v>
      </c>
      <c r="J7" s="56">
        <v>300</v>
      </c>
      <c r="K7" s="57">
        <f t="shared" ref="K7:K11" si="3">(H7+J7)*2</f>
        <v>1400</v>
      </c>
    </row>
    <row r="8" spans="1:11" x14ac:dyDescent="0.35">
      <c r="A8" s="58"/>
      <c r="B8" s="54" t="s">
        <v>163</v>
      </c>
      <c r="C8" s="5">
        <v>18</v>
      </c>
      <c r="D8" s="55">
        <v>25</v>
      </c>
      <c r="E8" s="55">
        <f t="shared" si="2"/>
        <v>21</v>
      </c>
      <c r="F8" s="56">
        <v>2</v>
      </c>
      <c r="G8" s="56">
        <v>500</v>
      </c>
      <c r="H8" s="56">
        <f t="shared" si="1"/>
        <v>1000</v>
      </c>
      <c r="I8" s="56">
        <v>1</v>
      </c>
      <c r="J8" s="56">
        <v>300</v>
      </c>
      <c r="K8" s="57">
        <f t="shared" si="3"/>
        <v>2600</v>
      </c>
    </row>
    <row r="9" spans="1:11" x14ac:dyDescent="0.35">
      <c r="A9" s="58"/>
      <c r="B9" s="54" t="s">
        <v>100</v>
      </c>
      <c r="C9" s="5">
        <v>10</v>
      </c>
      <c r="D9" s="55">
        <v>31</v>
      </c>
      <c r="E9" s="55">
        <f>D9+4</f>
        <v>35</v>
      </c>
      <c r="F9" s="56">
        <v>1</v>
      </c>
      <c r="G9" s="56">
        <v>500</v>
      </c>
      <c r="H9" s="56">
        <f t="shared" si="1"/>
        <v>500</v>
      </c>
      <c r="I9" s="56">
        <v>1</v>
      </c>
      <c r="J9" s="56">
        <v>300</v>
      </c>
      <c r="K9" s="57">
        <f t="shared" si="3"/>
        <v>1600</v>
      </c>
    </row>
    <row r="10" spans="1:11" x14ac:dyDescent="0.35">
      <c r="A10" s="58"/>
      <c r="B10" s="54" t="s">
        <v>101</v>
      </c>
      <c r="C10" s="5">
        <v>16</v>
      </c>
      <c r="D10" s="55">
        <v>12</v>
      </c>
      <c r="E10" s="55">
        <f t="shared" ref="E10" si="4">D10-4</f>
        <v>8</v>
      </c>
      <c r="F10" s="56">
        <v>2</v>
      </c>
      <c r="G10" s="56">
        <v>300</v>
      </c>
      <c r="H10" s="56">
        <f t="shared" si="1"/>
        <v>600</v>
      </c>
      <c r="I10" s="56">
        <v>1</v>
      </c>
      <c r="J10" s="56">
        <v>300</v>
      </c>
      <c r="K10" s="57">
        <f t="shared" si="3"/>
        <v>1800</v>
      </c>
    </row>
    <row r="11" spans="1:11" x14ac:dyDescent="0.35">
      <c r="A11" s="58"/>
      <c r="B11" s="54" t="s">
        <v>102</v>
      </c>
      <c r="C11" s="5">
        <v>17</v>
      </c>
      <c r="D11" s="55">
        <v>40</v>
      </c>
      <c r="E11" s="55">
        <f>D11+4</f>
        <v>44</v>
      </c>
      <c r="F11" s="56">
        <v>2</v>
      </c>
      <c r="G11" s="56">
        <v>500</v>
      </c>
      <c r="H11" s="56">
        <f t="shared" si="1"/>
        <v>1000</v>
      </c>
      <c r="I11" s="56">
        <v>1</v>
      </c>
      <c r="J11" s="56">
        <v>300</v>
      </c>
      <c r="K11" s="57">
        <f t="shared" si="3"/>
        <v>2600</v>
      </c>
    </row>
    <row r="12" spans="1:11" x14ac:dyDescent="0.35">
      <c r="A12" s="61"/>
      <c r="B12" s="62" t="s">
        <v>88</v>
      </c>
      <c r="C12" s="63">
        <f>SUM(C5:C11)</f>
        <v>100</v>
      </c>
      <c r="D12" s="55"/>
      <c r="E12" s="55"/>
      <c r="F12" s="56">
        <f>SUM(F5:F11)</f>
        <v>10</v>
      </c>
      <c r="G12" s="56"/>
      <c r="H12" s="56">
        <f>SUM(H5:H11)</f>
        <v>4100</v>
      </c>
      <c r="I12" s="56">
        <f>SUM(I5:I11)</f>
        <v>6</v>
      </c>
      <c r="J12" s="56">
        <f>SUM(J5:J11)</f>
        <v>1800</v>
      </c>
      <c r="K12" s="57">
        <f>SUM(K5:K11)</f>
        <v>11800</v>
      </c>
    </row>
    <row r="13" spans="1:11" x14ac:dyDescent="0.35">
      <c r="A13" s="32" t="s">
        <v>0</v>
      </c>
      <c r="B13" s="32" t="s">
        <v>1</v>
      </c>
      <c r="C13" s="32" t="s">
        <v>157</v>
      </c>
      <c r="D13" s="33" t="s">
        <v>136</v>
      </c>
      <c r="E13" s="33" t="s">
        <v>137</v>
      </c>
      <c r="F13" s="33" t="s">
        <v>158</v>
      </c>
      <c r="G13" s="33" t="s">
        <v>159</v>
      </c>
      <c r="H13" s="33" t="s">
        <v>168</v>
      </c>
      <c r="I13" s="33" t="s">
        <v>169</v>
      </c>
      <c r="J13" s="33" t="s">
        <v>170</v>
      </c>
      <c r="K13" s="33" t="s">
        <v>166</v>
      </c>
    </row>
    <row r="14" spans="1:11" x14ac:dyDescent="0.35">
      <c r="A14" s="53" t="s">
        <v>103</v>
      </c>
      <c r="B14" s="54" t="s">
        <v>105</v>
      </c>
      <c r="C14" s="5">
        <v>40</v>
      </c>
      <c r="D14" s="55">
        <v>17</v>
      </c>
      <c r="E14" s="55">
        <f>D14-17</f>
        <v>0</v>
      </c>
      <c r="F14" s="56">
        <v>0</v>
      </c>
      <c r="G14" s="56">
        <v>0</v>
      </c>
      <c r="H14" s="56">
        <f>F14*G14</f>
        <v>0</v>
      </c>
      <c r="I14" s="56">
        <v>0</v>
      </c>
      <c r="J14" s="56">
        <v>0</v>
      </c>
      <c r="K14" s="57">
        <f>(H14+J14)*2</f>
        <v>0</v>
      </c>
    </row>
    <row r="15" spans="1:11" x14ac:dyDescent="0.35">
      <c r="A15" s="64" t="s">
        <v>104</v>
      </c>
      <c r="B15" s="60" t="s">
        <v>106</v>
      </c>
      <c r="C15" s="5">
        <v>23</v>
      </c>
      <c r="D15" s="55">
        <v>16</v>
      </c>
      <c r="E15" s="55">
        <v>11</v>
      </c>
      <c r="F15" s="56">
        <v>2</v>
      </c>
      <c r="G15" s="56">
        <v>400</v>
      </c>
      <c r="H15" s="56">
        <f>F15*G15</f>
        <v>800</v>
      </c>
      <c r="I15" s="56">
        <v>1</v>
      </c>
      <c r="J15" s="56">
        <v>300</v>
      </c>
      <c r="K15" s="57">
        <f t="shared" ref="K15:K18" si="5">(H15+J15)*2</f>
        <v>2200</v>
      </c>
    </row>
    <row r="16" spans="1:11" x14ac:dyDescent="0.35">
      <c r="A16" s="59" t="s">
        <v>110</v>
      </c>
      <c r="B16" s="54" t="s">
        <v>107</v>
      </c>
      <c r="C16" s="5">
        <v>38</v>
      </c>
      <c r="D16" s="55">
        <v>16</v>
      </c>
      <c r="E16" s="55">
        <v>5</v>
      </c>
      <c r="F16" s="56">
        <v>3</v>
      </c>
      <c r="G16" s="56">
        <v>300</v>
      </c>
      <c r="H16" s="56">
        <f>F16*G16</f>
        <v>900</v>
      </c>
      <c r="I16" s="56">
        <v>1</v>
      </c>
      <c r="J16" s="56">
        <v>300</v>
      </c>
      <c r="K16" s="57">
        <f t="shared" si="5"/>
        <v>2400</v>
      </c>
    </row>
    <row r="17" spans="1:12" x14ac:dyDescent="0.35">
      <c r="A17" s="58"/>
      <c r="B17" s="54" t="s">
        <v>108</v>
      </c>
      <c r="C17" s="5">
        <v>16</v>
      </c>
      <c r="D17" s="55">
        <v>28</v>
      </c>
      <c r="E17" s="55">
        <f t="shared" ref="E17" si="6">D17-17</f>
        <v>11</v>
      </c>
      <c r="F17" s="56">
        <v>2</v>
      </c>
      <c r="G17" s="56">
        <v>400</v>
      </c>
      <c r="H17" s="56">
        <f>F17*G17</f>
        <v>800</v>
      </c>
      <c r="I17" s="56">
        <v>1</v>
      </c>
      <c r="J17" s="56">
        <v>300</v>
      </c>
      <c r="K17" s="57">
        <f t="shared" si="5"/>
        <v>2200</v>
      </c>
    </row>
    <row r="18" spans="1:12" x14ac:dyDescent="0.35">
      <c r="A18" s="76"/>
      <c r="B18" s="54" t="s">
        <v>175</v>
      </c>
      <c r="C18" s="75">
        <v>59</v>
      </c>
      <c r="D18" s="55">
        <v>25</v>
      </c>
      <c r="E18" s="55">
        <v>9</v>
      </c>
      <c r="F18" s="56">
        <v>0</v>
      </c>
      <c r="G18" s="56">
        <v>0</v>
      </c>
      <c r="H18" s="56">
        <f>F18*G18</f>
        <v>0</v>
      </c>
      <c r="I18" s="56">
        <v>1</v>
      </c>
      <c r="J18" s="56">
        <v>300</v>
      </c>
      <c r="K18" s="57">
        <f t="shared" si="5"/>
        <v>600</v>
      </c>
    </row>
    <row r="19" spans="1:12" x14ac:dyDescent="0.35">
      <c r="A19" s="61"/>
      <c r="B19" s="62" t="s">
        <v>88</v>
      </c>
      <c r="C19" s="75">
        <f>SUM(C14:C18)</f>
        <v>176</v>
      </c>
      <c r="D19" s="55"/>
      <c r="E19" s="55"/>
      <c r="F19" s="56">
        <f>SUM(F14:F18)</f>
        <v>7</v>
      </c>
      <c r="G19" s="56"/>
      <c r="H19" s="56">
        <f>SUM(H15:H18)</f>
        <v>2500</v>
      </c>
      <c r="I19" s="56">
        <f>SUM(I14:I18)</f>
        <v>4</v>
      </c>
      <c r="J19" s="56">
        <f>SUM(J14:J18)</f>
        <v>1200</v>
      </c>
      <c r="K19" s="57">
        <f>SUM(K14:K18)</f>
        <v>7400</v>
      </c>
    </row>
    <row r="20" spans="1:12" ht="19.5" x14ac:dyDescent="0.3">
      <c r="A20" s="50"/>
      <c r="B20" s="50"/>
      <c r="C20" s="50"/>
      <c r="D20" s="51"/>
      <c r="E20" s="51"/>
      <c r="F20" s="52"/>
      <c r="G20" s="52"/>
      <c r="H20" s="52"/>
      <c r="I20" s="52"/>
      <c r="J20" s="52"/>
      <c r="K20" s="52"/>
      <c r="L20" s="18"/>
    </row>
    <row r="21" spans="1:12" ht="19.5" x14ac:dyDescent="0.3">
      <c r="A21" s="50"/>
      <c r="B21" s="50"/>
      <c r="C21" s="50"/>
      <c r="D21" s="51"/>
      <c r="E21" s="51"/>
      <c r="F21" s="52"/>
      <c r="G21" s="52"/>
      <c r="H21" s="52"/>
      <c r="I21" s="52"/>
      <c r="J21" s="52"/>
      <c r="K21" s="52"/>
      <c r="L21" s="18"/>
    </row>
    <row r="22" spans="1:12" ht="19.5" x14ac:dyDescent="0.3">
      <c r="A22" s="50"/>
      <c r="B22" s="50"/>
      <c r="C22" s="50"/>
      <c r="D22" s="51"/>
      <c r="E22" s="51"/>
      <c r="F22" s="52"/>
      <c r="G22" s="52"/>
      <c r="H22" s="52"/>
      <c r="I22" s="52"/>
      <c r="J22" s="52"/>
      <c r="K22" s="52"/>
      <c r="L22" s="18"/>
    </row>
    <row r="23" spans="1:12" ht="18.75" x14ac:dyDescent="0.3">
      <c r="A23" s="32" t="s">
        <v>0</v>
      </c>
      <c r="B23" s="32" t="s">
        <v>1</v>
      </c>
      <c r="C23" s="32" t="s">
        <v>157</v>
      </c>
      <c r="D23" s="33" t="s">
        <v>136</v>
      </c>
      <c r="E23" s="33" t="s">
        <v>137</v>
      </c>
      <c r="F23" s="33" t="s">
        <v>158</v>
      </c>
      <c r="G23" s="33" t="s">
        <v>159</v>
      </c>
      <c r="H23" s="33" t="s">
        <v>168</v>
      </c>
      <c r="I23" s="33" t="s">
        <v>169</v>
      </c>
      <c r="J23" s="33" t="s">
        <v>170</v>
      </c>
      <c r="K23" s="33" t="s">
        <v>166</v>
      </c>
      <c r="L23" s="18"/>
    </row>
    <row r="24" spans="1:12" x14ac:dyDescent="0.35">
      <c r="A24" s="53" t="s">
        <v>111</v>
      </c>
      <c r="B24" s="54" t="s">
        <v>113</v>
      </c>
      <c r="C24" s="5">
        <v>84</v>
      </c>
      <c r="D24" s="55">
        <v>5</v>
      </c>
      <c r="E24" s="55">
        <v>0</v>
      </c>
      <c r="F24" s="56">
        <v>0</v>
      </c>
      <c r="G24" s="56">
        <v>0</v>
      </c>
      <c r="H24" s="56">
        <f>F24*G24</f>
        <v>0</v>
      </c>
      <c r="I24" s="56">
        <v>0</v>
      </c>
      <c r="J24" s="56">
        <v>0</v>
      </c>
      <c r="K24" s="57">
        <f>0*2</f>
        <v>0</v>
      </c>
      <c r="L24" s="18"/>
    </row>
    <row r="25" spans="1:12" x14ac:dyDescent="0.35">
      <c r="A25" s="64"/>
      <c r="B25" s="60" t="s">
        <v>114</v>
      </c>
      <c r="C25" s="5">
        <v>105</v>
      </c>
      <c r="D25" s="55">
        <v>4</v>
      </c>
      <c r="E25" s="55">
        <v>1</v>
      </c>
      <c r="F25" s="56">
        <v>0</v>
      </c>
      <c r="G25" s="56">
        <v>0</v>
      </c>
      <c r="H25" s="56">
        <f>F25*G25</f>
        <v>0</v>
      </c>
      <c r="I25" s="56">
        <v>0</v>
      </c>
      <c r="J25" s="56">
        <v>0</v>
      </c>
      <c r="K25" s="57">
        <f>0*2</f>
        <v>0</v>
      </c>
      <c r="L25" s="18"/>
    </row>
    <row r="26" spans="1:12" x14ac:dyDescent="0.35">
      <c r="A26" s="59" t="s">
        <v>112</v>
      </c>
      <c r="B26" s="54" t="s">
        <v>115</v>
      </c>
      <c r="C26" s="5">
        <v>36</v>
      </c>
      <c r="D26" s="55">
        <v>4</v>
      </c>
      <c r="E26" s="55">
        <v>1</v>
      </c>
      <c r="F26" s="56">
        <v>0</v>
      </c>
      <c r="G26" s="56">
        <v>0</v>
      </c>
      <c r="H26" s="56">
        <f>F26*G26</f>
        <v>0</v>
      </c>
      <c r="I26" s="56">
        <v>0</v>
      </c>
      <c r="J26" s="56">
        <v>0</v>
      </c>
      <c r="K26" s="57">
        <f>0*2</f>
        <v>0</v>
      </c>
      <c r="L26" s="18"/>
    </row>
    <row r="27" spans="1:12" x14ac:dyDescent="0.35">
      <c r="A27" s="58"/>
      <c r="B27" s="54" t="s">
        <v>116</v>
      </c>
      <c r="C27" s="5">
        <v>25</v>
      </c>
      <c r="D27" s="55">
        <v>19</v>
      </c>
      <c r="E27" s="55">
        <v>14</v>
      </c>
      <c r="F27" s="56">
        <v>2</v>
      </c>
      <c r="G27" s="56">
        <v>400</v>
      </c>
      <c r="H27" s="56">
        <f>F27*G27</f>
        <v>800</v>
      </c>
      <c r="I27" s="56">
        <v>1</v>
      </c>
      <c r="J27" s="56">
        <v>300</v>
      </c>
      <c r="K27" s="57">
        <f>(H27+J27)*2</f>
        <v>2200</v>
      </c>
      <c r="L27" s="18"/>
    </row>
    <row r="28" spans="1:12" ht="19.5" x14ac:dyDescent="0.3">
      <c r="A28" s="61"/>
      <c r="B28" s="62" t="s">
        <v>88</v>
      </c>
      <c r="C28" s="63">
        <f>SUM(C24:C27)</f>
        <v>250</v>
      </c>
      <c r="D28" s="55"/>
      <c r="E28" s="55"/>
      <c r="F28" s="56">
        <f>SUM(F24:F27)</f>
        <v>2</v>
      </c>
      <c r="G28" s="56"/>
      <c r="H28" s="56">
        <f t="shared" ref="H28:K28" si="7">SUM(H24:H27)</f>
        <v>800</v>
      </c>
      <c r="I28" s="56">
        <f t="shared" si="7"/>
        <v>1</v>
      </c>
      <c r="J28" s="56">
        <f t="shared" si="7"/>
        <v>300</v>
      </c>
      <c r="K28" s="57">
        <f t="shared" si="7"/>
        <v>2200</v>
      </c>
      <c r="L28" s="18"/>
    </row>
    <row r="29" spans="1:12" ht="18.75" x14ac:dyDescent="0.3">
      <c r="A29" s="32" t="s">
        <v>0</v>
      </c>
      <c r="B29" s="32" t="s">
        <v>1</v>
      </c>
      <c r="C29" s="32" t="s">
        <v>157</v>
      </c>
      <c r="D29" s="33" t="s">
        <v>136</v>
      </c>
      <c r="E29" s="33" t="s">
        <v>137</v>
      </c>
      <c r="F29" s="33" t="s">
        <v>158</v>
      </c>
      <c r="G29" s="33" t="s">
        <v>159</v>
      </c>
      <c r="H29" s="33" t="s">
        <v>168</v>
      </c>
      <c r="I29" s="33" t="s">
        <v>169</v>
      </c>
      <c r="J29" s="33" t="s">
        <v>170</v>
      </c>
      <c r="K29" s="33" t="s">
        <v>166</v>
      </c>
      <c r="L29" s="18"/>
    </row>
    <row r="30" spans="1:12" x14ac:dyDescent="0.35">
      <c r="A30" s="53" t="s">
        <v>117</v>
      </c>
      <c r="B30" s="54" t="s">
        <v>119</v>
      </c>
      <c r="C30" s="5">
        <v>22</v>
      </c>
      <c r="D30" s="55">
        <v>28</v>
      </c>
      <c r="E30" s="55">
        <f>D30-28</f>
        <v>0</v>
      </c>
      <c r="F30" s="56">
        <v>0</v>
      </c>
      <c r="G30" s="56">
        <v>0</v>
      </c>
      <c r="H30" s="56">
        <f t="shared" ref="H30:H39" si="8">F30*G30</f>
        <v>0</v>
      </c>
      <c r="I30" s="56">
        <v>0</v>
      </c>
      <c r="J30" s="56">
        <v>0</v>
      </c>
      <c r="K30" s="57">
        <v>0</v>
      </c>
      <c r="L30" s="18"/>
    </row>
    <row r="31" spans="1:12" x14ac:dyDescent="0.35">
      <c r="A31" s="58"/>
      <c r="B31" s="60" t="s">
        <v>120</v>
      </c>
      <c r="C31" s="5">
        <v>25</v>
      </c>
      <c r="D31" s="55">
        <v>36</v>
      </c>
      <c r="E31" s="55">
        <f>D31-19+4</f>
        <v>21</v>
      </c>
      <c r="F31" s="56">
        <v>2</v>
      </c>
      <c r="G31" s="56">
        <v>500</v>
      </c>
      <c r="H31" s="56">
        <f t="shared" si="8"/>
        <v>1000</v>
      </c>
      <c r="I31" s="56">
        <v>1</v>
      </c>
      <c r="J31" s="56">
        <v>300</v>
      </c>
      <c r="K31" s="57">
        <f>(H31+J31)*2</f>
        <v>2600</v>
      </c>
      <c r="L31" s="18"/>
    </row>
    <row r="32" spans="1:12" x14ac:dyDescent="0.35">
      <c r="A32" s="59" t="s">
        <v>118</v>
      </c>
      <c r="B32" s="54" t="s">
        <v>121</v>
      </c>
      <c r="C32" s="5">
        <v>12</v>
      </c>
      <c r="D32" s="55">
        <v>28</v>
      </c>
      <c r="E32" s="55">
        <f>D32-19+4</f>
        <v>13</v>
      </c>
      <c r="F32" s="56">
        <v>1</v>
      </c>
      <c r="G32" s="56">
        <v>400</v>
      </c>
      <c r="H32" s="56">
        <f t="shared" si="8"/>
        <v>400</v>
      </c>
      <c r="I32" s="56">
        <v>1</v>
      </c>
      <c r="J32" s="56">
        <v>300</v>
      </c>
      <c r="K32" s="57">
        <f t="shared" ref="K32:K39" si="9">(H32+J32)*2</f>
        <v>1400</v>
      </c>
      <c r="L32" s="18"/>
    </row>
    <row r="33" spans="1:12" x14ac:dyDescent="0.35">
      <c r="A33" s="58"/>
      <c r="B33" s="54" t="s">
        <v>122</v>
      </c>
      <c r="C33" s="5">
        <v>1</v>
      </c>
      <c r="D33" s="55">
        <v>43</v>
      </c>
      <c r="E33" s="55">
        <f>D33-19+4</f>
        <v>28</v>
      </c>
      <c r="F33" s="56">
        <v>1</v>
      </c>
      <c r="G33" s="56">
        <v>500</v>
      </c>
      <c r="H33" s="56">
        <f t="shared" si="8"/>
        <v>500</v>
      </c>
      <c r="I33" s="56">
        <v>1</v>
      </c>
      <c r="J33" s="56">
        <v>300</v>
      </c>
      <c r="K33" s="57">
        <f t="shared" si="9"/>
        <v>1600</v>
      </c>
      <c r="L33" s="18"/>
    </row>
    <row r="34" spans="1:12" x14ac:dyDescent="0.35">
      <c r="A34" s="58"/>
      <c r="B34" s="54" t="s">
        <v>123</v>
      </c>
      <c r="C34" s="5">
        <v>7</v>
      </c>
      <c r="D34" s="55">
        <v>30</v>
      </c>
      <c r="E34" s="55">
        <f>D34-19</f>
        <v>11</v>
      </c>
      <c r="F34" s="56">
        <v>1</v>
      </c>
      <c r="G34" s="56">
        <v>400</v>
      </c>
      <c r="H34" s="56">
        <f t="shared" si="8"/>
        <v>400</v>
      </c>
      <c r="I34" s="56">
        <v>1</v>
      </c>
      <c r="J34" s="56">
        <v>300</v>
      </c>
      <c r="K34" s="57">
        <f t="shared" si="9"/>
        <v>1400</v>
      </c>
      <c r="L34" s="18"/>
    </row>
    <row r="35" spans="1:12" x14ac:dyDescent="0.35">
      <c r="A35" s="58"/>
      <c r="B35" s="54" t="s">
        <v>56</v>
      </c>
      <c r="C35" s="5">
        <v>4</v>
      </c>
      <c r="D35" s="55">
        <v>60</v>
      </c>
      <c r="E35" s="55">
        <v>40</v>
      </c>
      <c r="F35" s="56">
        <v>1</v>
      </c>
      <c r="G35" s="56">
        <v>500</v>
      </c>
      <c r="H35" s="56">
        <f t="shared" si="8"/>
        <v>500</v>
      </c>
      <c r="I35" s="56">
        <v>1</v>
      </c>
      <c r="J35" s="56">
        <v>300</v>
      </c>
      <c r="K35" s="57">
        <f t="shared" si="9"/>
        <v>1600</v>
      </c>
      <c r="L35" s="18"/>
    </row>
    <row r="36" spans="1:12" x14ac:dyDescent="0.35">
      <c r="A36" s="58"/>
      <c r="B36" s="54" t="s">
        <v>124</v>
      </c>
      <c r="C36" s="5">
        <v>19</v>
      </c>
      <c r="D36" s="55">
        <v>37</v>
      </c>
      <c r="E36" s="55">
        <f t="shared" ref="E36:E39" si="10">D36-28</f>
        <v>9</v>
      </c>
      <c r="F36" s="56">
        <v>2</v>
      </c>
      <c r="G36" s="56">
        <v>300</v>
      </c>
      <c r="H36" s="56">
        <f t="shared" si="8"/>
        <v>600</v>
      </c>
      <c r="I36" s="56">
        <v>1</v>
      </c>
      <c r="J36" s="56">
        <v>300</v>
      </c>
      <c r="K36" s="57">
        <f t="shared" si="9"/>
        <v>1800</v>
      </c>
      <c r="L36" s="18"/>
    </row>
    <row r="37" spans="1:12" x14ac:dyDescent="0.35">
      <c r="A37" s="58"/>
      <c r="B37" s="54" t="s">
        <v>125</v>
      </c>
      <c r="C37" s="5">
        <v>26</v>
      </c>
      <c r="D37" s="55">
        <v>23</v>
      </c>
      <c r="E37" s="55">
        <f>D37-19+4</f>
        <v>8</v>
      </c>
      <c r="F37" s="56">
        <v>2</v>
      </c>
      <c r="G37" s="56">
        <v>300</v>
      </c>
      <c r="H37" s="56">
        <f t="shared" si="8"/>
        <v>600</v>
      </c>
      <c r="I37" s="56">
        <v>1</v>
      </c>
      <c r="J37" s="56">
        <v>300</v>
      </c>
      <c r="K37" s="57">
        <f t="shared" si="9"/>
        <v>1800</v>
      </c>
      <c r="L37" s="18"/>
    </row>
    <row r="38" spans="1:12" x14ac:dyDescent="0.35">
      <c r="A38" s="58"/>
      <c r="B38" s="54" t="s">
        <v>126</v>
      </c>
      <c r="C38" s="5">
        <v>5</v>
      </c>
      <c r="D38" s="55">
        <v>53</v>
      </c>
      <c r="E38" s="55">
        <v>30</v>
      </c>
      <c r="F38" s="56">
        <v>1</v>
      </c>
      <c r="G38" s="56">
        <v>500</v>
      </c>
      <c r="H38" s="56">
        <f t="shared" si="8"/>
        <v>500</v>
      </c>
      <c r="I38" s="56">
        <v>1</v>
      </c>
      <c r="J38" s="56">
        <v>300</v>
      </c>
      <c r="K38" s="57">
        <f t="shared" si="9"/>
        <v>1600</v>
      </c>
      <c r="L38" s="18"/>
    </row>
    <row r="39" spans="1:12" x14ac:dyDescent="0.35">
      <c r="A39" s="58"/>
      <c r="B39" s="54" t="s">
        <v>127</v>
      </c>
      <c r="C39" s="5">
        <v>16</v>
      </c>
      <c r="D39" s="55">
        <v>39</v>
      </c>
      <c r="E39" s="55">
        <f t="shared" si="10"/>
        <v>11</v>
      </c>
      <c r="F39" s="56">
        <v>2</v>
      </c>
      <c r="G39" s="56">
        <v>400</v>
      </c>
      <c r="H39" s="56">
        <f t="shared" si="8"/>
        <v>800</v>
      </c>
      <c r="I39" s="56">
        <v>1</v>
      </c>
      <c r="J39" s="56">
        <v>300</v>
      </c>
      <c r="K39" s="57">
        <f t="shared" si="9"/>
        <v>2200</v>
      </c>
      <c r="L39" s="18"/>
    </row>
    <row r="40" spans="1:12" ht="19.5" x14ac:dyDescent="0.3">
      <c r="A40" s="61"/>
      <c r="B40" s="62" t="s">
        <v>88</v>
      </c>
      <c r="C40" s="63">
        <f>SUM(C30:C39)</f>
        <v>137</v>
      </c>
      <c r="D40" s="55"/>
      <c r="E40" s="55"/>
      <c r="F40" s="56">
        <f>SUM(F30:F39)</f>
        <v>13</v>
      </c>
      <c r="G40" s="56"/>
      <c r="H40" s="56">
        <f>SUM(H30:H39)</f>
        <v>5300</v>
      </c>
      <c r="I40" s="56">
        <f>SUM(I30:I39)</f>
        <v>9</v>
      </c>
      <c r="J40" s="56">
        <f>SUM(J30:J39)</f>
        <v>2700</v>
      </c>
      <c r="K40" s="57">
        <f>SUM(K30:K39)</f>
        <v>16000</v>
      </c>
      <c r="L40" s="18"/>
    </row>
    <row r="41" spans="1:12" ht="19.5" x14ac:dyDescent="0.3">
      <c r="A41" s="66"/>
      <c r="B41" s="67"/>
      <c r="C41" s="68"/>
      <c r="D41" s="69"/>
      <c r="E41" s="69"/>
      <c r="F41" s="70"/>
      <c r="G41" s="70"/>
      <c r="H41" s="70"/>
      <c r="I41" s="70"/>
      <c r="J41" s="70"/>
      <c r="K41" s="71"/>
      <c r="L41" s="18"/>
    </row>
    <row r="42" spans="1:12" ht="19.5" x14ac:dyDescent="0.3">
      <c r="A42" s="66"/>
      <c r="B42" s="67"/>
      <c r="C42" s="68"/>
      <c r="D42" s="69"/>
      <c r="E42" s="69"/>
      <c r="F42" s="70"/>
      <c r="G42" s="70"/>
      <c r="H42" s="70"/>
      <c r="I42" s="70"/>
      <c r="J42" s="70"/>
      <c r="K42" s="71"/>
      <c r="L42" s="18"/>
    </row>
    <row r="43" spans="1:12" ht="18.75" x14ac:dyDescent="0.3">
      <c r="A43" s="32" t="s">
        <v>0</v>
      </c>
      <c r="B43" s="32" t="s">
        <v>1</v>
      </c>
      <c r="C43" s="32" t="s">
        <v>157</v>
      </c>
      <c r="D43" s="33" t="s">
        <v>136</v>
      </c>
      <c r="E43" s="33" t="s">
        <v>137</v>
      </c>
      <c r="F43" s="33" t="s">
        <v>158</v>
      </c>
      <c r="G43" s="33" t="s">
        <v>159</v>
      </c>
      <c r="H43" s="33" t="s">
        <v>168</v>
      </c>
      <c r="I43" s="33" t="s">
        <v>169</v>
      </c>
      <c r="J43" s="33" t="s">
        <v>170</v>
      </c>
      <c r="K43" s="33" t="s">
        <v>166</v>
      </c>
      <c r="L43" s="18"/>
    </row>
    <row r="44" spans="1:12" x14ac:dyDescent="0.35">
      <c r="A44" s="53" t="s">
        <v>128</v>
      </c>
      <c r="B44" s="54" t="s">
        <v>129</v>
      </c>
      <c r="C44" s="5">
        <v>24</v>
      </c>
      <c r="D44" s="55">
        <v>26</v>
      </c>
      <c r="E44" s="55">
        <f>D44-26</f>
        <v>0</v>
      </c>
      <c r="F44" s="56">
        <v>0</v>
      </c>
      <c r="G44" s="56">
        <v>0</v>
      </c>
      <c r="H44" s="56">
        <f t="shared" ref="H44:H51" si="11">F44*G44</f>
        <v>0</v>
      </c>
      <c r="I44" s="56">
        <v>0</v>
      </c>
      <c r="J44" s="56">
        <v>0</v>
      </c>
      <c r="K44" s="57">
        <v>0</v>
      </c>
      <c r="L44" s="18"/>
    </row>
    <row r="45" spans="1:12" x14ac:dyDescent="0.35">
      <c r="A45" s="64"/>
      <c r="B45" s="60" t="s">
        <v>130</v>
      </c>
      <c r="C45" s="5">
        <v>4</v>
      </c>
      <c r="D45" s="55">
        <v>30</v>
      </c>
      <c r="E45" s="55">
        <v>12</v>
      </c>
      <c r="F45" s="56">
        <v>1</v>
      </c>
      <c r="G45" s="56">
        <v>400</v>
      </c>
      <c r="H45" s="56">
        <f t="shared" si="11"/>
        <v>400</v>
      </c>
      <c r="I45" s="56">
        <v>1</v>
      </c>
      <c r="J45" s="56">
        <v>300</v>
      </c>
      <c r="K45" s="57">
        <f>(H45+J45)*2</f>
        <v>1400</v>
      </c>
      <c r="L45" s="18"/>
    </row>
    <row r="46" spans="1:12" x14ac:dyDescent="0.35">
      <c r="A46" s="58"/>
      <c r="B46" s="54" t="s">
        <v>131</v>
      </c>
      <c r="C46" s="5">
        <v>11</v>
      </c>
      <c r="D46" s="55">
        <v>32</v>
      </c>
      <c r="E46" s="55">
        <v>14</v>
      </c>
      <c r="F46" s="56">
        <v>1</v>
      </c>
      <c r="G46" s="56">
        <v>400</v>
      </c>
      <c r="H46" s="56">
        <f t="shared" si="11"/>
        <v>400</v>
      </c>
      <c r="I46" s="56">
        <v>1</v>
      </c>
      <c r="J46" s="56">
        <v>300</v>
      </c>
      <c r="K46" s="57">
        <f t="shared" ref="K46:K51" si="12">(H46+J46)*2</f>
        <v>1400</v>
      </c>
      <c r="L46" s="18"/>
    </row>
    <row r="47" spans="1:12" x14ac:dyDescent="0.35">
      <c r="A47" s="59" t="s">
        <v>109</v>
      </c>
      <c r="B47" s="54" t="s">
        <v>132</v>
      </c>
      <c r="C47" s="5">
        <v>10</v>
      </c>
      <c r="D47" s="55">
        <v>25</v>
      </c>
      <c r="E47" s="55">
        <v>7</v>
      </c>
      <c r="F47" s="56">
        <v>1</v>
      </c>
      <c r="G47" s="56">
        <v>300</v>
      </c>
      <c r="H47" s="56">
        <f t="shared" si="11"/>
        <v>300</v>
      </c>
      <c r="I47" s="56">
        <v>1</v>
      </c>
      <c r="J47" s="56">
        <v>300</v>
      </c>
      <c r="K47" s="57">
        <f t="shared" si="12"/>
        <v>1200</v>
      </c>
      <c r="L47" s="18"/>
    </row>
    <row r="48" spans="1:12" x14ac:dyDescent="0.35">
      <c r="A48" s="58"/>
      <c r="B48" s="54" t="s">
        <v>70</v>
      </c>
      <c r="C48" s="5">
        <v>10</v>
      </c>
      <c r="D48" s="55">
        <v>35</v>
      </c>
      <c r="E48" s="55">
        <f t="shared" ref="E48:E49" si="13">D48-26</f>
        <v>9</v>
      </c>
      <c r="F48" s="56">
        <v>1</v>
      </c>
      <c r="G48" s="56">
        <v>300</v>
      </c>
      <c r="H48" s="56">
        <f t="shared" si="11"/>
        <v>300</v>
      </c>
      <c r="I48" s="56">
        <v>1</v>
      </c>
      <c r="J48" s="56">
        <v>300</v>
      </c>
      <c r="K48" s="57">
        <f t="shared" si="12"/>
        <v>1200</v>
      </c>
      <c r="L48" s="18"/>
    </row>
    <row r="49" spans="1:12" x14ac:dyDescent="0.35">
      <c r="A49" s="58"/>
      <c r="B49" s="54" t="s">
        <v>133</v>
      </c>
      <c r="C49" s="5">
        <v>14</v>
      </c>
      <c r="D49" s="55">
        <v>29</v>
      </c>
      <c r="E49" s="55">
        <f t="shared" si="13"/>
        <v>3</v>
      </c>
      <c r="F49" s="56">
        <v>2</v>
      </c>
      <c r="G49" s="56">
        <v>300</v>
      </c>
      <c r="H49" s="56">
        <f t="shared" si="11"/>
        <v>600</v>
      </c>
      <c r="I49" s="56">
        <v>1</v>
      </c>
      <c r="J49" s="56">
        <v>300</v>
      </c>
      <c r="K49" s="57">
        <f t="shared" si="12"/>
        <v>1800</v>
      </c>
      <c r="L49" s="18"/>
    </row>
    <row r="50" spans="1:12" x14ac:dyDescent="0.35">
      <c r="A50" s="58"/>
      <c r="B50" s="54" t="s">
        <v>134</v>
      </c>
      <c r="C50" s="5">
        <v>8</v>
      </c>
      <c r="D50" s="55">
        <v>22</v>
      </c>
      <c r="E50" s="55">
        <v>4</v>
      </c>
      <c r="F50" s="56">
        <v>1</v>
      </c>
      <c r="G50" s="56">
        <v>300</v>
      </c>
      <c r="H50" s="56">
        <f t="shared" si="11"/>
        <v>300</v>
      </c>
      <c r="I50" s="56">
        <v>1</v>
      </c>
      <c r="J50" s="56">
        <v>300</v>
      </c>
      <c r="K50" s="57">
        <f t="shared" si="12"/>
        <v>1200</v>
      </c>
      <c r="L50" s="18"/>
    </row>
    <row r="51" spans="1:12" x14ac:dyDescent="0.35">
      <c r="A51" s="58"/>
      <c r="B51" s="54" t="s">
        <v>135</v>
      </c>
      <c r="C51" s="5">
        <v>9</v>
      </c>
      <c r="D51" s="55">
        <v>22</v>
      </c>
      <c r="E51" s="55">
        <v>4</v>
      </c>
      <c r="F51" s="56">
        <v>1</v>
      </c>
      <c r="G51" s="56">
        <v>300</v>
      </c>
      <c r="H51" s="56">
        <f t="shared" si="11"/>
        <v>300</v>
      </c>
      <c r="I51" s="56">
        <v>1</v>
      </c>
      <c r="J51" s="56">
        <v>300</v>
      </c>
      <c r="K51" s="57">
        <f t="shared" si="12"/>
        <v>1200</v>
      </c>
      <c r="L51" s="18"/>
    </row>
    <row r="52" spans="1:12" ht="19.5" x14ac:dyDescent="0.3">
      <c r="A52" s="65"/>
      <c r="B52" s="62" t="s">
        <v>88</v>
      </c>
      <c r="C52" s="63">
        <f>SUM(C44:C51)</f>
        <v>90</v>
      </c>
      <c r="D52" s="55"/>
      <c r="E52" s="55"/>
      <c r="F52" s="56">
        <f>SUM(F44:F51)</f>
        <v>8</v>
      </c>
      <c r="G52" s="56"/>
      <c r="H52" s="56">
        <f>SUM(H44:H51)</f>
        <v>2600</v>
      </c>
      <c r="I52" s="56">
        <f>SUM(I44:I51)</f>
        <v>7</v>
      </c>
      <c r="J52" s="56">
        <f t="shared" ref="J52" si="14">SUM(J44:J51)</f>
        <v>2100</v>
      </c>
      <c r="K52" s="57">
        <f>SUM(K44:K51)</f>
        <v>9400</v>
      </c>
      <c r="L52" s="18"/>
    </row>
    <row r="53" spans="1:12" x14ac:dyDescent="0.35">
      <c r="A53" s="17"/>
      <c r="L53" s="18"/>
    </row>
    <row r="55" spans="1:12" x14ac:dyDescent="0.35">
      <c r="H55" s="23">
        <f>H12+H19+H28+H40+H52</f>
        <v>15300</v>
      </c>
      <c r="I55" s="23">
        <f>I12+I19+I28+I40+I52</f>
        <v>27</v>
      </c>
      <c r="K55" s="77">
        <f>K12+K19+K28+K40+K52</f>
        <v>46800</v>
      </c>
    </row>
    <row r="56" spans="1:12" x14ac:dyDescent="0.35">
      <c r="H56" s="23">
        <f>27*300</f>
        <v>8100</v>
      </c>
    </row>
    <row r="57" spans="1:12" x14ac:dyDescent="0.35">
      <c r="H57" s="77">
        <f>SUM(H55:H56)</f>
        <v>23400</v>
      </c>
      <c r="I57" s="23">
        <f>H55*2</f>
        <v>30600</v>
      </c>
    </row>
    <row r="58" spans="1:12" x14ac:dyDescent="0.35">
      <c r="H58" s="77">
        <f>H57*2</f>
        <v>46800</v>
      </c>
      <c r="I58" s="23">
        <f>H56*2</f>
        <v>16200</v>
      </c>
    </row>
  </sheetData>
  <mergeCells count="2">
    <mergeCell ref="A1:K1"/>
    <mergeCell ref="A2:K2"/>
  </mergeCells>
  <pageMargins left="3.937007874015748E-2" right="3.937007874015748E-2" top="0.35433070866141736" bottom="0.35433070866141736" header="0" footer="0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2</vt:i4>
      </vt:variant>
    </vt:vector>
  </HeadingPairs>
  <TitlesOfParts>
    <vt:vector size="5" baseType="lpstr">
      <vt:lpstr>ประถม(สำหรับดูหน้าจอ)</vt:lpstr>
      <vt:lpstr>มัธยม</vt:lpstr>
      <vt:lpstr>Sheet3</vt:lpstr>
      <vt:lpstr>'ประถม(สำหรับดูหน้าจอ)'!Print_Titles</vt:lpstr>
      <vt:lpstr>มัธยม!Print_Titles</vt:lpstr>
    </vt:vector>
  </TitlesOfParts>
  <Company>OBEC55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Teacher</cp:lastModifiedBy>
  <cp:lastPrinted>2015-01-27T03:58:14Z</cp:lastPrinted>
  <dcterms:created xsi:type="dcterms:W3CDTF">2013-10-10T04:43:39Z</dcterms:created>
  <dcterms:modified xsi:type="dcterms:W3CDTF">2015-01-27T03:58:49Z</dcterms:modified>
</cp:coreProperties>
</file>