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5120" windowHeight="8040" firstSheet="21" activeTab="30"/>
  </bookViews>
  <sheets>
    <sheet name="กลุ่มรร.55-56" sheetId="38" r:id="rId1"/>
    <sheet name="56-57PER (กลุ่ม) (2)" sheetId="51" r:id="rId2"/>
    <sheet name="56-57PER (กลุ่ม)" sheetId="50" r:id="rId3"/>
    <sheet name="56-57PER (เรียงคะแนน8กลุ่ม)" sheetId="54" r:id="rId4"/>
    <sheet name="56-57PER (เรียงพัฒนาการ8กลุ่ม)" sheetId="53" r:id="rId5"/>
    <sheet name="56-57(เรียงพัฒนาการ5สาระ)" sheetId="59" r:id="rId6"/>
    <sheet name="56-57(เรียงคะแนน5สาระ)" sheetId="58" r:id="rId7"/>
    <sheet name="56-57(เรียงพัฒนาการ8สาระ)" sheetId="57" r:id="rId8"/>
    <sheet name="56-57(เรียงคะแนน8สาระ)" sheetId="56" r:id="rId9"/>
    <sheet name="56-57(เรียงคะแนนดิบ) (กลุ่ม)" sheetId="60" r:id="rId10"/>
    <sheet name="56-57PER" sheetId="45" r:id="rId11"/>
    <sheet name="55-56PER" sheetId="26" r:id="rId12"/>
    <sheet name="ต้นฉบับ55-56 " sheetId="11" r:id="rId13"/>
    <sheet name="56-57(คะแนนดิบ)" sheetId="55" r:id="rId14"/>
    <sheet name="เรียงลำดับ ภาษาไทย" sheetId="17" r:id="rId15"/>
    <sheet name="เรียงลำดับสังคม" sheetId="16" r:id="rId16"/>
    <sheet name="เรียงลำดับภาษาอังกฤษ" sheetId="10" r:id="rId17"/>
    <sheet name="เรียงลำดับคณิตศาสตร์" sheetId="15" r:id="rId18"/>
    <sheet name="เรียงลำดับวิทยาศาสตร์" sheetId="14" r:id="rId19"/>
    <sheet name="เรียงลำดับสุข" sheetId="13" r:id="rId20"/>
    <sheet name="เรียงลำดับศิลปะ" sheetId="12" r:id="rId21"/>
    <sheet name="เรียงลำดับกอท" sheetId="7" r:id="rId22"/>
    <sheet name="ปี57 (สี) (พิมพ์)" sheetId="62" r:id="rId23"/>
    <sheet name="ปี57 (สี)" sheetId="61" r:id="rId24"/>
    <sheet name="ปี57 (G)" sheetId="63" r:id="rId25"/>
    <sheet name="ปี57" sheetId="49" r:id="rId26"/>
    <sheet name="ปี56" sheetId="32" r:id="rId27"/>
    <sheet name="ปี55" sheetId="1" r:id="rId28"/>
    <sheet name="ปี54" sheetId="2" r:id="rId29"/>
    <sheet name="ภาพรวม (2)" sheetId="43" r:id="rId30"/>
    <sheet name="ภาพรวม" sheetId="33" r:id="rId31"/>
  </sheets>
  <definedNames>
    <definedName name="_xlnm.Print_Titles" localSheetId="0">'กลุ่มรร.55-56'!$1:$5</definedName>
  </definedNames>
  <calcPr calcId="125725"/>
</workbook>
</file>

<file path=xl/calcChain.xml><?xml version="1.0" encoding="utf-8"?>
<calcChain xmlns="http://schemas.openxmlformats.org/spreadsheetml/2006/main">
  <c r="F10" i="63"/>
  <c r="G10"/>
  <c r="H10"/>
  <c r="I10"/>
  <c r="J10"/>
  <c r="K10"/>
  <c r="L10"/>
  <c r="M10"/>
  <c r="E10"/>
  <c r="F15"/>
  <c r="G15"/>
  <c r="H15"/>
  <c r="I15"/>
  <c r="J15"/>
  <c r="K15"/>
  <c r="L15"/>
  <c r="M15"/>
  <c r="E15"/>
  <c r="F21"/>
  <c r="G21"/>
  <c r="H21"/>
  <c r="I21"/>
  <c r="J21"/>
  <c r="K21"/>
  <c r="L21"/>
  <c r="M21"/>
  <c r="E21"/>
  <c r="F26"/>
  <c r="G26"/>
  <c r="H26"/>
  <c r="I26"/>
  <c r="J26"/>
  <c r="K26"/>
  <c r="L26"/>
  <c r="M26"/>
  <c r="E26"/>
  <c r="F34"/>
  <c r="G34"/>
  <c r="H34"/>
  <c r="I34"/>
  <c r="J34"/>
  <c r="K34"/>
  <c r="L34"/>
  <c r="M34"/>
  <c r="E34"/>
  <c r="F37"/>
  <c r="G37"/>
  <c r="H37"/>
  <c r="I37"/>
  <c r="J37"/>
  <c r="K37"/>
  <c r="L37"/>
  <c r="M37"/>
  <c r="E37"/>
  <c r="D37"/>
  <c r="D34"/>
  <c r="D26"/>
  <c r="D21"/>
  <c r="D15"/>
  <c r="D10"/>
  <c r="M33"/>
  <c r="M14"/>
  <c r="M36"/>
  <c r="M9"/>
  <c r="M35"/>
  <c r="M25"/>
  <c r="M20"/>
  <c r="M32"/>
  <c r="M8"/>
  <c r="M19"/>
  <c r="M13"/>
  <c r="M7"/>
  <c r="M24"/>
  <c r="M23"/>
  <c r="M22"/>
  <c r="M6"/>
  <c r="M5"/>
  <c r="M31"/>
  <c r="M30"/>
  <c r="M18"/>
  <c r="M12"/>
  <c r="M17"/>
  <c r="M16"/>
  <c r="M11"/>
  <c r="M29"/>
  <c r="M28"/>
  <c r="M27"/>
  <c r="G32" i="60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F32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F26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F18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F12"/>
  <c r="E12"/>
  <c r="E18"/>
  <c r="E26"/>
  <c r="E32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F41"/>
  <c r="E41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F45"/>
  <c r="E45"/>
  <c r="T30" i="62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U24" i="61"/>
  <c r="U7"/>
  <c r="U12"/>
  <c r="U16"/>
  <c r="U22"/>
  <c r="U27"/>
  <c r="U31"/>
  <c r="U8"/>
  <c r="U11"/>
  <c r="U15"/>
  <c r="U25"/>
  <c r="U18"/>
  <c r="U23"/>
  <c r="U19"/>
  <c r="U13"/>
  <c r="U9"/>
  <c r="U17"/>
  <c r="U21"/>
  <c r="U5"/>
  <c r="U10"/>
  <c r="U20"/>
  <c r="U26"/>
  <c r="U14"/>
  <c r="U30"/>
  <c r="U29"/>
  <c r="U6"/>
  <c r="U28"/>
  <c r="F64" i="17"/>
  <c r="F58"/>
  <c r="F54"/>
  <c r="F42"/>
  <c r="F51"/>
  <c r="F48"/>
  <c r="F40"/>
  <c r="F41"/>
  <c r="F62"/>
  <c r="F61"/>
  <c r="F39"/>
  <c r="F49"/>
  <c r="F56"/>
  <c r="F63"/>
  <c r="F59"/>
  <c r="F65"/>
  <c r="F43"/>
  <c r="F55"/>
  <c r="F52"/>
  <c r="F60"/>
  <c r="F46"/>
  <c r="F50"/>
  <c r="F53"/>
  <c r="F45"/>
  <c r="F47"/>
  <c r="F44"/>
  <c r="F57"/>
  <c r="F38"/>
  <c r="AE35" i="60"/>
  <c r="AF35" s="1"/>
  <c r="AD35"/>
  <c r="AC35"/>
  <c r="Z35"/>
  <c r="W35"/>
  <c r="T35"/>
  <c r="Q35"/>
  <c r="N35"/>
  <c r="K35"/>
  <c r="H35"/>
  <c r="AE17"/>
  <c r="AF17" s="1"/>
  <c r="AD17"/>
  <c r="AC17"/>
  <c r="Z17"/>
  <c r="W17"/>
  <c r="T17"/>
  <c r="Q17"/>
  <c r="N17"/>
  <c r="K17"/>
  <c r="H17"/>
  <c r="AE44"/>
  <c r="AD44"/>
  <c r="AC44"/>
  <c r="Z44"/>
  <c r="W44"/>
  <c r="T44"/>
  <c r="Q44"/>
  <c r="N44"/>
  <c r="K44"/>
  <c r="H44"/>
  <c r="AE8"/>
  <c r="AF8" s="1"/>
  <c r="AD8"/>
  <c r="AC8"/>
  <c r="Z8"/>
  <c r="W8"/>
  <c r="T8"/>
  <c r="Q8"/>
  <c r="N8"/>
  <c r="K8"/>
  <c r="H8"/>
  <c r="AE43"/>
  <c r="AF43" s="1"/>
  <c r="AD43"/>
  <c r="AC43"/>
  <c r="Z43"/>
  <c r="W43"/>
  <c r="T43"/>
  <c r="Q43"/>
  <c r="N43"/>
  <c r="K43"/>
  <c r="H43"/>
  <c r="AE30"/>
  <c r="AF30" s="1"/>
  <c r="AD30"/>
  <c r="AC30"/>
  <c r="Z30"/>
  <c r="W30"/>
  <c r="T30"/>
  <c r="Q30"/>
  <c r="N30"/>
  <c r="K30"/>
  <c r="H30"/>
  <c r="AE20"/>
  <c r="AF20" s="1"/>
  <c r="AD20"/>
  <c r="AC20"/>
  <c r="Z20"/>
  <c r="W20"/>
  <c r="T20"/>
  <c r="Q20"/>
  <c r="N20"/>
  <c r="K20"/>
  <c r="H20"/>
  <c r="AE34"/>
  <c r="AF34" s="1"/>
  <c r="AD34"/>
  <c r="AC34"/>
  <c r="Z34"/>
  <c r="W34"/>
  <c r="T34"/>
  <c r="Q34"/>
  <c r="N34"/>
  <c r="K34"/>
  <c r="H34"/>
  <c r="AE10"/>
  <c r="AF10" s="1"/>
  <c r="AD10"/>
  <c r="AC10"/>
  <c r="Z10"/>
  <c r="W10"/>
  <c r="T10"/>
  <c r="Q10"/>
  <c r="N10"/>
  <c r="K10"/>
  <c r="H10"/>
  <c r="AE22"/>
  <c r="AF22" s="1"/>
  <c r="AD22"/>
  <c r="AC22"/>
  <c r="Z22"/>
  <c r="W22"/>
  <c r="T22"/>
  <c r="Q22"/>
  <c r="N22"/>
  <c r="K22"/>
  <c r="H22"/>
  <c r="AE14"/>
  <c r="AD14"/>
  <c r="AC14"/>
  <c r="Z14"/>
  <c r="W14"/>
  <c r="T14"/>
  <c r="Q14"/>
  <c r="N14"/>
  <c r="K14"/>
  <c r="H14"/>
  <c r="AE7"/>
  <c r="AF7" s="1"/>
  <c r="AD7"/>
  <c r="AC7"/>
  <c r="Z7"/>
  <c r="W7"/>
  <c r="T7"/>
  <c r="Q7"/>
  <c r="N7"/>
  <c r="K7"/>
  <c r="H7"/>
  <c r="AE29"/>
  <c r="AF29" s="1"/>
  <c r="AD29"/>
  <c r="AC29"/>
  <c r="Z29"/>
  <c r="W29"/>
  <c r="T29"/>
  <c r="Q29"/>
  <c r="N29"/>
  <c r="K29"/>
  <c r="H29"/>
  <c r="AE31"/>
  <c r="AF31" s="1"/>
  <c r="AD31"/>
  <c r="AC31"/>
  <c r="Z31"/>
  <c r="W31"/>
  <c r="T31"/>
  <c r="Q31"/>
  <c r="N31"/>
  <c r="K31"/>
  <c r="H31"/>
  <c r="AE28"/>
  <c r="AF28" s="1"/>
  <c r="AD28"/>
  <c r="AC28"/>
  <c r="Z28"/>
  <c r="W28"/>
  <c r="T28"/>
  <c r="Q28"/>
  <c r="N28"/>
  <c r="K28"/>
  <c r="H28"/>
  <c r="AE25"/>
  <c r="AF25" s="1"/>
  <c r="AD25"/>
  <c r="AC25"/>
  <c r="Z25"/>
  <c r="W25"/>
  <c r="T25"/>
  <c r="Q25"/>
  <c r="N25"/>
  <c r="K25"/>
  <c r="H25"/>
  <c r="AE11"/>
  <c r="AF11" s="1"/>
  <c r="AD11"/>
  <c r="AC11"/>
  <c r="Z11"/>
  <c r="W11"/>
  <c r="T11"/>
  <c r="Q11"/>
  <c r="N11"/>
  <c r="K11"/>
  <c r="H11"/>
  <c r="AE9"/>
  <c r="AF9" s="1"/>
  <c r="AD9"/>
  <c r="AC9"/>
  <c r="Z9"/>
  <c r="W9"/>
  <c r="T9"/>
  <c r="Q9"/>
  <c r="N9"/>
  <c r="K9"/>
  <c r="H9"/>
  <c r="AE38"/>
  <c r="AF38" s="1"/>
  <c r="AD38"/>
  <c r="AC38"/>
  <c r="Z38"/>
  <c r="W38"/>
  <c r="T38"/>
  <c r="Q38"/>
  <c r="N38"/>
  <c r="K38"/>
  <c r="H38"/>
  <c r="AE37"/>
  <c r="AF37" s="1"/>
  <c r="AD37"/>
  <c r="AC37"/>
  <c r="Z37"/>
  <c r="W37"/>
  <c r="T37"/>
  <c r="Q37"/>
  <c r="N37"/>
  <c r="K37"/>
  <c r="H37"/>
  <c r="AE24"/>
  <c r="AF24" s="1"/>
  <c r="AD24"/>
  <c r="AC24"/>
  <c r="Z24"/>
  <c r="W24"/>
  <c r="T24"/>
  <c r="Q24"/>
  <c r="N24"/>
  <c r="K24"/>
  <c r="H24"/>
  <c r="AE16"/>
  <c r="AF16" s="1"/>
  <c r="AD16"/>
  <c r="AC16"/>
  <c r="Z16"/>
  <c r="W16"/>
  <c r="T16"/>
  <c r="Q16"/>
  <c r="N16"/>
  <c r="K16"/>
  <c r="H16"/>
  <c r="AE23"/>
  <c r="AF23" s="1"/>
  <c r="AD23"/>
  <c r="AC23"/>
  <c r="Z23"/>
  <c r="W23"/>
  <c r="T23"/>
  <c r="Q23"/>
  <c r="N23"/>
  <c r="K23"/>
  <c r="H23"/>
  <c r="AE21"/>
  <c r="AF21" s="1"/>
  <c r="AD21"/>
  <c r="AC21"/>
  <c r="Z21"/>
  <c r="W21"/>
  <c r="T21"/>
  <c r="Q21"/>
  <c r="N21"/>
  <c r="K21"/>
  <c r="H21"/>
  <c r="AE15"/>
  <c r="AF15" s="1"/>
  <c r="AD15"/>
  <c r="AC15"/>
  <c r="Z15"/>
  <c r="W15"/>
  <c r="T15"/>
  <c r="Q15"/>
  <c r="N15"/>
  <c r="K15"/>
  <c r="H15"/>
  <c r="AE36"/>
  <c r="AF36" s="1"/>
  <c r="AD36"/>
  <c r="AC36"/>
  <c r="Z36"/>
  <c r="W36"/>
  <c r="T36"/>
  <c r="Q36"/>
  <c r="N36"/>
  <c r="K36"/>
  <c r="H36"/>
  <c r="AE39"/>
  <c r="AF39" s="1"/>
  <c r="AD39"/>
  <c r="AC39"/>
  <c r="Z39"/>
  <c r="W39"/>
  <c r="T39"/>
  <c r="Q39"/>
  <c r="N39"/>
  <c r="K39"/>
  <c r="H39"/>
  <c r="AE40"/>
  <c r="AF40" s="1"/>
  <c r="AD40"/>
  <c r="AC40"/>
  <c r="Z40"/>
  <c r="W40"/>
  <c r="T40"/>
  <c r="Q40"/>
  <c r="N40"/>
  <c r="K40"/>
  <c r="H40"/>
  <c r="V34" i="59"/>
  <c r="Q34"/>
  <c r="P34"/>
  <c r="N34"/>
  <c r="M34"/>
  <c r="K34"/>
  <c r="J34"/>
  <c r="H34"/>
  <c r="G34"/>
  <c r="E34"/>
  <c r="D34"/>
  <c r="C34"/>
  <c r="T33"/>
  <c r="U33" s="1"/>
  <c r="S33"/>
  <c r="R33"/>
  <c r="O33"/>
  <c r="L33"/>
  <c r="I33"/>
  <c r="F33"/>
  <c r="T23"/>
  <c r="S23"/>
  <c r="R23"/>
  <c r="O23"/>
  <c r="L23"/>
  <c r="I23"/>
  <c r="F23"/>
  <c r="T31"/>
  <c r="S31"/>
  <c r="R31"/>
  <c r="O31"/>
  <c r="L31"/>
  <c r="I31"/>
  <c r="F31"/>
  <c r="T19"/>
  <c r="S19"/>
  <c r="R19"/>
  <c r="O19"/>
  <c r="L19"/>
  <c r="I19"/>
  <c r="F19"/>
  <c r="T25"/>
  <c r="U25" s="1"/>
  <c r="S25"/>
  <c r="R25"/>
  <c r="O25"/>
  <c r="L25"/>
  <c r="I25"/>
  <c r="F25"/>
  <c r="T29"/>
  <c r="S29"/>
  <c r="U29" s="1"/>
  <c r="R29"/>
  <c r="O29"/>
  <c r="L29"/>
  <c r="I29"/>
  <c r="F29"/>
  <c r="T22"/>
  <c r="S22"/>
  <c r="R22"/>
  <c r="O22"/>
  <c r="L22"/>
  <c r="I22"/>
  <c r="F22"/>
  <c r="T30"/>
  <c r="S30"/>
  <c r="U30" s="1"/>
  <c r="R30"/>
  <c r="O30"/>
  <c r="L30"/>
  <c r="I30"/>
  <c r="F30"/>
  <c r="T14"/>
  <c r="S14"/>
  <c r="R14"/>
  <c r="O14"/>
  <c r="L14"/>
  <c r="I14"/>
  <c r="F14"/>
  <c r="T21"/>
  <c r="S21"/>
  <c r="U21" s="1"/>
  <c r="R21"/>
  <c r="O21"/>
  <c r="L21"/>
  <c r="I21"/>
  <c r="F21"/>
  <c r="T27"/>
  <c r="S27"/>
  <c r="R27"/>
  <c r="O27"/>
  <c r="L27"/>
  <c r="I27"/>
  <c r="F27"/>
  <c r="T26"/>
  <c r="S26"/>
  <c r="R26"/>
  <c r="O26"/>
  <c r="L26"/>
  <c r="I26"/>
  <c r="F26"/>
  <c r="T9"/>
  <c r="U9" s="1"/>
  <c r="S9"/>
  <c r="R9"/>
  <c r="O9"/>
  <c r="L9"/>
  <c r="I9"/>
  <c r="F9"/>
  <c r="T20"/>
  <c r="S20"/>
  <c r="R20"/>
  <c r="O20"/>
  <c r="L20"/>
  <c r="I20"/>
  <c r="F20"/>
  <c r="T12"/>
  <c r="U12" s="1"/>
  <c r="S12"/>
  <c r="R12"/>
  <c r="O12"/>
  <c r="L12"/>
  <c r="I12"/>
  <c r="F12"/>
  <c r="T28"/>
  <c r="S28"/>
  <c r="R28"/>
  <c r="O28"/>
  <c r="L28"/>
  <c r="I28"/>
  <c r="F28"/>
  <c r="T18"/>
  <c r="U18" s="1"/>
  <c r="S18"/>
  <c r="R18"/>
  <c r="O18"/>
  <c r="L18"/>
  <c r="I18"/>
  <c r="F18"/>
  <c r="T15"/>
  <c r="S15"/>
  <c r="R15"/>
  <c r="O15"/>
  <c r="L15"/>
  <c r="I15"/>
  <c r="F15"/>
  <c r="T11"/>
  <c r="U11" s="1"/>
  <c r="S11"/>
  <c r="R11"/>
  <c r="O11"/>
  <c r="L11"/>
  <c r="I11"/>
  <c r="F11"/>
  <c r="T13"/>
  <c r="S13"/>
  <c r="R13"/>
  <c r="O13"/>
  <c r="L13"/>
  <c r="I13"/>
  <c r="F13"/>
  <c r="T17"/>
  <c r="U17" s="1"/>
  <c r="S17"/>
  <c r="R17"/>
  <c r="O17"/>
  <c r="L17"/>
  <c r="I17"/>
  <c r="F17"/>
  <c r="T24"/>
  <c r="S24"/>
  <c r="R24"/>
  <c r="O24"/>
  <c r="L24"/>
  <c r="I24"/>
  <c r="F24"/>
  <c r="T7"/>
  <c r="U7" s="1"/>
  <c r="S7"/>
  <c r="R7"/>
  <c r="O7"/>
  <c r="L7"/>
  <c r="I7"/>
  <c r="F7"/>
  <c r="T16"/>
  <c r="S16"/>
  <c r="R16"/>
  <c r="O16"/>
  <c r="L16"/>
  <c r="I16"/>
  <c r="F16"/>
  <c r="T6"/>
  <c r="U6" s="1"/>
  <c r="S6"/>
  <c r="R6"/>
  <c r="O6"/>
  <c r="L6"/>
  <c r="I6"/>
  <c r="F6"/>
  <c r="T8"/>
  <c r="S8"/>
  <c r="R8"/>
  <c r="O8"/>
  <c r="L8"/>
  <c r="I8"/>
  <c r="F8"/>
  <c r="T32"/>
  <c r="U32" s="1"/>
  <c r="S32"/>
  <c r="R32"/>
  <c r="O32"/>
  <c r="L32"/>
  <c r="I32"/>
  <c r="F32"/>
  <c r="T10"/>
  <c r="S10"/>
  <c r="S34" s="1"/>
  <c r="R10"/>
  <c r="O10"/>
  <c r="O34" s="1"/>
  <c r="L10"/>
  <c r="I10"/>
  <c r="I34" s="1"/>
  <c r="F10"/>
  <c r="E34" i="58"/>
  <c r="F34"/>
  <c r="G34"/>
  <c r="H34"/>
  <c r="I34"/>
  <c r="J34"/>
  <c r="K34"/>
  <c r="L34"/>
  <c r="M34"/>
  <c r="N34"/>
  <c r="O34"/>
  <c r="P34"/>
  <c r="Q34"/>
  <c r="R34"/>
  <c r="S34"/>
  <c r="T34"/>
  <c r="U34"/>
  <c r="V34"/>
  <c r="D34"/>
  <c r="C34"/>
  <c r="T7"/>
  <c r="T8"/>
  <c r="T10"/>
  <c r="T11"/>
  <c r="T9"/>
  <c r="T12"/>
  <c r="T14"/>
  <c r="T13"/>
  <c r="T15"/>
  <c r="T17"/>
  <c r="T19"/>
  <c r="T18"/>
  <c r="T23"/>
  <c r="T20"/>
  <c r="T16"/>
  <c r="T22"/>
  <c r="T25"/>
  <c r="T26"/>
  <c r="T29"/>
  <c r="T27"/>
  <c r="T31"/>
  <c r="T24"/>
  <c r="T21"/>
  <c r="T28"/>
  <c r="T30"/>
  <c r="T32"/>
  <c r="T33"/>
  <c r="T6"/>
  <c r="S7"/>
  <c r="S8"/>
  <c r="S10"/>
  <c r="S11"/>
  <c r="S9"/>
  <c r="S12"/>
  <c r="S14"/>
  <c r="S13"/>
  <c r="S15"/>
  <c r="S17"/>
  <c r="S19"/>
  <c r="S18"/>
  <c r="S23"/>
  <c r="S20"/>
  <c r="S16"/>
  <c r="S22"/>
  <c r="S25"/>
  <c r="S26"/>
  <c r="S29"/>
  <c r="S27"/>
  <c r="S31"/>
  <c r="S24"/>
  <c r="S21"/>
  <c r="S28"/>
  <c r="S30"/>
  <c r="S32"/>
  <c r="S33"/>
  <c r="S6"/>
  <c r="U33"/>
  <c r="R33"/>
  <c r="O33"/>
  <c r="L33"/>
  <c r="I33"/>
  <c r="F33"/>
  <c r="R32"/>
  <c r="O32"/>
  <c r="L32"/>
  <c r="I32"/>
  <c r="F32"/>
  <c r="R30"/>
  <c r="O30"/>
  <c r="L30"/>
  <c r="I30"/>
  <c r="F30"/>
  <c r="R28"/>
  <c r="O28"/>
  <c r="L28"/>
  <c r="I28"/>
  <c r="F28"/>
  <c r="U21"/>
  <c r="R21"/>
  <c r="O21"/>
  <c r="L21"/>
  <c r="I21"/>
  <c r="F21"/>
  <c r="R24"/>
  <c r="O24"/>
  <c r="L24"/>
  <c r="I24"/>
  <c r="F24"/>
  <c r="R31"/>
  <c r="O31"/>
  <c r="L31"/>
  <c r="I31"/>
  <c r="F31"/>
  <c r="R27"/>
  <c r="O27"/>
  <c r="L27"/>
  <c r="I27"/>
  <c r="F27"/>
  <c r="U29"/>
  <c r="R29"/>
  <c r="O29"/>
  <c r="L29"/>
  <c r="I29"/>
  <c r="F29"/>
  <c r="R26"/>
  <c r="O26"/>
  <c r="L26"/>
  <c r="I26"/>
  <c r="F26"/>
  <c r="R25"/>
  <c r="O25"/>
  <c r="L25"/>
  <c r="I25"/>
  <c r="F25"/>
  <c r="R22"/>
  <c r="O22"/>
  <c r="L22"/>
  <c r="I22"/>
  <c r="F22"/>
  <c r="U16"/>
  <c r="R16"/>
  <c r="O16"/>
  <c r="L16"/>
  <c r="I16"/>
  <c r="F16"/>
  <c r="R20"/>
  <c r="O20"/>
  <c r="L20"/>
  <c r="I20"/>
  <c r="F20"/>
  <c r="R23"/>
  <c r="O23"/>
  <c r="L23"/>
  <c r="I23"/>
  <c r="F23"/>
  <c r="R18"/>
  <c r="O18"/>
  <c r="L18"/>
  <c r="I18"/>
  <c r="F18"/>
  <c r="U19"/>
  <c r="R19"/>
  <c r="O19"/>
  <c r="L19"/>
  <c r="I19"/>
  <c r="F19"/>
  <c r="R17"/>
  <c r="O17"/>
  <c r="L17"/>
  <c r="I17"/>
  <c r="F17"/>
  <c r="R15"/>
  <c r="O15"/>
  <c r="L15"/>
  <c r="I15"/>
  <c r="F15"/>
  <c r="R13"/>
  <c r="O13"/>
  <c r="L13"/>
  <c r="I13"/>
  <c r="F13"/>
  <c r="U14"/>
  <c r="R14"/>
  <c r="O14"/>
  <c r="L14"/>
  <c r="I14"/>
  <c r="F14"/>
  <c r="R12"/>
  <c r="O12"/>
  <c r="L12"/>
  <c r="I12"/>
  <c r="F12"/>
  <c r="R9"/>
  <c r="O9"/>
  <c r="L9"/>
  <c r="I9"/>
  <c r="F9"/>
  <c r="R11"/>
  <c r="O11"/>
  <c r="L11"/>
  <c r="I11"/>
  <c r="F11"/>
  <c r="U10"/>
  <c r="R10"/>
  <c r="O10"/>
  <c r="L10"/>
  <c r="I10"/>
  <c r="F10"/>
  <c r="R8"/>
  <c r="O8"/>
  <c r="L8"/>
  <c r="I8"/>
  <c r="F8"/>
  <c r="R7"/>
  <c r="O7"/>
  <c r="L7"/>
  <c r="I7"/>
  <c r="F7"/>
  <c r="R6"/>
  <c r="O6"/>
  <c r="L6"/>
  <c r="I6"/>
  <c r="F6"/>
  <c r="AC33" i="57"/>
  <c r="AD33" s="1"/>
  <c r="AB33"/>
  <c r="AA33"/>
  <c r="X33"/>
  <c r="U33"/>
  <c r="R33"/>
  <c r="O33"/>
  <c r="L33"/>
  <c r="I33"/>
  <c r="F33"/>
  <c r="AC15"/>
  <c r="AD15" s="1"/>
  <c r="AB15"/>
  <c r="AA15"/>
  <c r="X15"/>
  <c r="U15"/>
  <c r="R15"/>
  <c r="O15"/>
  <c r="L15"/>
  <c r="I15"/>
  <c r="F15"/>
  <c r="AC21"/>
  <c r="AB21"/>
  <c r="AA21"/>
  <c r="X21"/>
  <c r="U21"/>
  <c r="R21"/>
  <c r="O21"/>
  <c r="L21"/>
  <c r="I21"/>
  <c r="F21"/>
  <c r="AC29"/>
  <c r="AD29" s="1"/>
  <c r="AB29"/>
  <c r="AA29"/>
  <c r="X29"/>
  <c r="U29"/>
  <c r="R29"/>
  <c r="O29"/>
  <c r="L29"/>
  <c r="I29"/>
  <c r="F29"/>
  <c r="AC9"/>
  <c r="AD9" s="1"/>
  <c r="AB9"/>
  <c r="AA9"/>
  <c r="X9"/>
  <c r="U9"/>
  <c r="R9"/>
  <c r="O9"/>
  <c r="L9"/>
  <c r="I9"/>
  <c r="F9"/>
  <c r="AC23"/>
  <c r="AD23" s="1"/>
  <c r="AB23"/>
  <c r="AA23"/>
  <c r="X23"/>
  <c r="U23"/>
  <c r="R23"/>
  <c r="O23"/>
  <c r="L23"/>
  <c r="I23"/>
  <c r="F23"/>
  <c r="AC31"/>
  <c r="AD31" s="1"/>
  <c r="AB31"/>
  <c r="AA31"/>
  <c r="X31"/>
  <c r="U31"/>
  <c r="R31"/>
  <c r="O31"/>
  <c r="L31"/>
  <c r="I31"/>
  <c r="F31"/>
  <c r="AC25"/>
  <c r="AD25" s="1"/>
  <c r="AB25"/>
  <c r="AA25"/>
  <c r="X25"/>
  <c r="U25"/>
  <c r="R25"/>
  <c r="O25"/>
  <c r="L25"/>
  <c r="I25"/>
  <c r="F25"/>
  <c r="AC22"/>
  <c r="AB22"/>
  <c r="AA22"/>
  <c r="X22"/>
  <c r="U22"/>
  <c r="R22"/>
  <c r="O22"/>
  <c r="L22"/>
  <c r="I22"/>
  <c r="F22"/>
  <c r="AC30"/>
  <c r="AB30"/>
  <c r="AA30"/>
  <c r="X30"/>
  <c r="U30"/>
  <c r="R30"/>
  <c r="O30"/>
  <c r="L30"/>
  <c r="I30"/>
  <c r="F30"/>
  <c r="AC14"/>
  <c r="AD14" s="1"/>
  <c r="AB14"/>
  <c r="AA14"/>
  <c r="X14"/>
  <c r="U14"/>
  <c r="R14"/>
  <c r="O14"/>
  <c r="L14"/>
  <c r="I14"/>
  <c r="F14"/>
  <c r="AC27"/>
  <c r="AD27" s="1"/>
  <c r="AB27"/>
  <c r="AA27"/>
  <c r="X27"/>
  <c r="U27"/>
  <c r="R27"/>
  <c r="O27"/>
  <c r="L27"/>
  <c r="I27"/>
  <c r="F27"/>
  <c r="AC19"/>
  <c r="AD19" s="1"/>
  <c r="AB19"/>
  <c r="AA19"/>
  <c r="X19"/>
  <c r="U19"/>
  <c r="R19"/>
  <c r="O19"/>
  <c r="L19"/>
  <c r="I19"/>
  <c r="F19"/>
  <c r="AC16"/>
  <c r="AD16" s="1"/>
  <c r="AB16"/>
  <c r="AA16"/>
  <c r="X16"/>
  <c r="U16"/>
  <c r="R16"/>
  <c r="O16"/>
  <c r="L16"/>
  <c r="I16"/>
  <c r="F16"/>
  <c r="AC26"/>
  <c r="AD26" s="1"/>
  <c r="AB26"/>
  <c r="AA26"/>
  <c r="X26"/>
  <c r="U26"/>
  <c r="R26"/>
  <c r="O26"/>
  <c r="L26"/>
  <c r="I26"/>
  <c r="F26"/>
  <c r="AC28"/>
  <c r="AD28" s="1"/>
  <c r="AB28"/>
  <c r="AA28"/>
  <c r="X28"/>
  <c r="U28"/>
  <c r="R28"/>
  <c r="O28"/>
  <c r="L28"/>
  <c r="I28"/>
  <c r="F28"/>
  <c r="AC11"/>
  <c r="AD11" s="1"/>
  <c r="AB11"/>
  <c r="AA11"/>
  <c r="X11"/>
  <c r="U11"/>
  <c r="R11"/>
  <c r="O11"/>
  <c r="L11"/>
  <c r="I11"/>
  <c r="F11"/>
  <c r="AC20"/>
  <c r="AB20"/>
  <c r="AA20"/>
  <c r="X20"/>
  <c r="U20"/>
  <c r="R20"/>
  <c r="O20"/>
  <c r="L20"/>
  <c r="I20"/>
  <c r="F20"/>
  <c r="AC12"/>
  <c r="AD12" s="1"/>
  <c r="AB12"/>
  <c r="AA12"/>
  <c r="X12"/>
  <c r="U12"/>
  <c r="R12"/>
  <c r="O12"/>
  <c r="L12"/>
  <c r="I12"/>
  <c r="F12"/>
  <c r="AC17"/>
  <c r="AD17" s="1"/>
  <c r="AB17"/>
  <c r="AA17"/>
  <c r="X17"/>
  <c r="U17"/>
  <c r="R17"/>
  <c r="O17"/>
  <c r="L17"/>
  <c r="I17"/>
  <c r="F17"/>
  <c r="AC13"/>
  <c r="AD13" s="1"/>
  <c r="AB13"/>
  <c r="AA13"/>
  <c r="X13"/>
  <c r="U13"/>
  <c r="R13"/>
  <c r="O13"/>
  <c r="L13"/>
  <c r="I13"/>
  <c r="F13"/>
  <c r="AC24"/>
  <c r="AD24" s="1"/>
  <c r="AB24"/>
  <c r="AA24"/>
  <c r="X24"/>
  <c r="U24"/>
  <c r="R24"/>
  <c r="O24"/>
  <c r="L24"/>
  <c r="I24"/>
  <c r="F24"/>
  <c r="AC6"/>
  <c r="AD6" s="1"/>
  <c r="AB6"/>
  <c r="AA6"/>
  <c r="X6"/>
  <c r="U6"/>
  <c r="R6"/>
  <c r="O6"/>
  <c r="L6"/>
  <c r="I6"/>
  <c r="F6"/>
  <c r="AC7"/>
  <c r="AD7" s="1"/>
  <c r="AB7"/>
  <c r="AA7"/>
  <c r="X7"/>
  <c r="U7"/>
  <c r="R7"/>
  <c r="O7"/>
  <c r="L7"/>
  <c r="I7"/>
  <c r="F7"/>
  <c r="AC18"/>
  <c r="AD18" s="1"/>
  <c r="AB18"/>
  <c r="AA18"/>
  <c r="X18"/>
  <c r="U18"/>
  <c r="R18"/>
  <c r="O18"/>
  <c r="L18"/>
  <c r="I18"/>
  <c r="F18"/>
  <c r="AC8"/>
  <c r="AD8" s="1"/>
  <c r="AB8"/>
  <c r="AA8"/>
  <c r="X8"/>
  <c r="U8"/>
  <c r="R8"/>
  <c r="O8"/>
  <c r="L8"/>
  <c r="I8"/>
  <c r="F8"/>
  <c r="AC32"/>
  <c r="AB32"/>
  <c r="AA32"/>
  <c r="X32"/>
  <c r="U32"/>
  <c r="R32"/>
  <c r="O32"/>
  <c r="L32"/>
  <c r="I32"/>
  <c r="F32"/>
  <c r="AC10"/>
  <c r="AD10" s="1"/>
  <c r="AB10"/>
  <c r="AA10"/>
  <c r="X10"/>
  <c r="U10"/>
  <c r="R10"/>
  <c r="O10"/>
  <c r="L10"/>
  <c r="I10"/>
  <c r="F10"/>
  <c r="AC7" i="56"/>
  <c r="AD7" s="1"/>
  <c r="AB7"/>
  <c r="AA7"/>
  <c r="X7"/>
  <c r="U7"/>
  <c r="R7"/>
  <c r="O7"/>
  <c r="L7"/>
  <c r="I7"/>
  <c r="F7"/>
  <c r="AC30"/>
  <c r="AD30" s="1"/>
  <c r="AB30"/>
  <c r="AA30"/>
  <c r="X30"/>
  <c r="U30"/>
  <c r="R30"/>
  <c r="O30"/>
  <c r="L30"/>
  <c r="I30"/>
  <c r="F30"/>
  <c r="AC31"/>
  <c r="AB31"/>
  <c r="AA31"/>
  <c r="X31"/>
  <c r="U31"/>
  <c r="R31"/>
  <c r="O31"/>
  <c r="L31"/>
  <c r="I31"/>
  <c r="F31"/>
  <c r="AC15"/>
  <c r="AD15" s="1"/>
  <c r="AB15"/>
  <c r="AA15"/>
  <c r="X15"/>
  <c r="U15"/>
  <c r="R15"/>
  <c r="O15"/>
  <c r="L15"/>
  <c r="I15"/>
  <c r="F15"/>
  <c r="AC27"/>
  <c r="AD27" s="1"/>
  <c r="AB27"/>
  <c r="AA27"/>
  <c r="X27"/>
  <c r="U27"/>
  <c r="R27"/>
  <c r="O27"/>
  <c r="L27"/>
  <c r="I27"/>
  <c r="F27"/>
  <c r="AC21"/>
  <c r="AD21" s="1"/>
  <c r="AB21"/>
  <c r="AA21"/>
  <c r="X21"/>
  <c r="U21"/>
  <c r="R21"/>
  <c r="O21"/>
  <c r="L21"/>
  <c r="I21"/>
  <c r="F21"/>
  <c r="AC11"/>
  <c r="AD11" s="1"/>
  <c r="AB11"/>
  <c r="AA11"/>
  <c r="X11"/>
  <c r="U11"/>
  <c r="R11"/>
  <c r="O11"/>
  <c r="L11"/>
  <c r="I11"/>
  <c r="F11"/>
  <c r="AC6"/>
  <c r="AD6" s="1"/>
  <c r="AB6"/>
  <c r="AA6"/>
  <c r="X6"/>
  <c r="U6"/>
  <c r="R6"/>
  <c r="O6"/>
  <c r="L6"/>
  <c r="I6"/>
  <c r="F6"/>
  <c r="AC22"/>
  <c r="AB22"/>
  <c r="AA22"/>
  <c r="X22"/>
  <c r="U22"/>
  <c r="R22"/>
  <c r="O22"/>
  <c r="L22"/>
  <c r="I22"/>
  <c r="F22"/>
  <c r="AC18"/>
  <c r="AD18" s="1"/>
  <c r="AB18"/>
  <c r="AA18"/>
  <c r="X18"/>
  <c r="U18"/>
  <c r="R18"/>
  <c r="O18"/>
  <c r="L18"/>
  <c r="I18"/>
  <c r="F18"/>
  <c r="AC10"/>
  <c r="AD10" s="1"/>
  <c r="AB10"/>
  <c r="AA10"/>
  <c r="X10"/>
  <c r="U10"/>
  <c r="R10"/>
  <c r="O10"/>
  <c r="L10"/>
  <c r="I10"/>
  <c r="F10"/>
  <c r="AC14"/>
  <c r="AD14" s="1"/>
  <c r="AB14"/>
  <c r="AA14"/>
  <c r="X14"/>
  <c r="U14"/>
  <c r="R14"/>
  <c r="O14"/>
  <c r="L14"/>
  <c r="I14"/>
  <c r="F14"/>
  <c r="AC20"/>
  <c r="AD20" s="1"/>
  <c r="AB20"/>
  <c r="AA20"/>
  <c r="X20"/>
  <c r="U20"/>
  <c r="R20"/>
  <c r="O20"/>
  <c r="L20"/>
  <c r="I20"/>
  <c r="F20"/>
  <c r="AC24"/>
  <c r="AD24" s="1"/>
  <c r="AB24"/>
  <c r="AA24"/>
  <c r="X24"/>
  <c r="U24"/>
  <c r="R24"/>
  <c r="O24"/>
  <c r="L24"/>
  <c r="I24"/>
  <c r="F24"/>
  <c r="AC19"/>
  <c r="AD19" s="1"/>
  <c r="AB19"/>
  <c r="AA19"/>
  <c r="X19"/>
  <c r="U19"/>
  <c r="R19"/>
  <c r="O19"/>
  <c r="L19"/>
  <c r="I19"/>
  <c r="F19"/>
  <c r="AC33"/>
  <c r="AD33" s="1"/>
  <c r="AB33"/>
  <c r="AA33"/>
  <c r="X33"/>
  <c r="U33"/>
  <c r="R33"/>
  <c r="O33"/>
  <c r="L33"/>
  <c r="I33"/>
  <c r="F33"/>
  <c r="AC26"/>
  <c r="AD26" s="1"/>
  <c r="AB26"/>
  <c r="AA26"/>
  <c r="X26"/>
  <c r="U26"/>
  <c r="R26"/>
  <c r="O26"/>
  <c r="L26"/>
  <c r="I26"/>
  <c r="F26"/>
  <c r="AC16"/>
  <c r="AD16" s="1"/>
  <c r="AB16"/>
  <c r="AA16"/>
  <c r="X16"/>
  <c r="U16"/>
  <c r="R16"/>
  <c r="O16"/>
  <c r="L16"/>
  <c r="I16"/>
  <c r="F16"/>
  <c r="AC12"/>
  <c r="AD12" s="1"/>
  <c r="AB12"/>
  <c r="AA12"/>
  <c r="X12"/>
  <c r="U12"/>
  <c r="R12"/>
  <c r="O12"/>
  <c r="L12"/>
  <c r="I12"/>
  <c r="F12"/>
  <c r="AC9"/>
  <c r="AD9" s="1"/>
  <c r="AB9"/>
  <c r="AA9"/>
  <c r="X9"/>
  <c r="U9"/>
  <c r="R9"/>
  <c r="O9"/>
  <c r="L9"/>
  <c r="I9"/>
  <c r="F9"/>
  <c r="AC32"/>
  <c r="AD32" s="1"/>
  <c r="AB32"/>
  <c r="AA32"/>
  <c r="X32"/>
  <c r="U32"/>
  <c r="R32"/>
  <c r="O32"/>
  <c r="L32"/>
  <c r="I32"/>
  <c r="F32"/>
  <c r="AC28"/>
  <c r="AD28" s="1"/>
  <c r="AB28"/>
  <c r="AA28"/>
  <c r="X28"/>
  <c r="U28"/>
  <c r="R28"/>
  <c r="O28"/>
  <c r="L28"/>
  <c r="I28"/>
  <c r="F28"/>
  <c r="AC23"/>
  <c r="AD23" s="1"/>
  <c r="AB23"/>
  <c r="AA23"/>
  <c r="X23"/>
  <c r="U23"/>
  <c r="R23"/>
  <c r="O23"/>
  <c r="L23"/>
  <c r="I23"/>
  <c r="F23"/>
  <c r="AC17"/>
  <c r="AD17" s="1"/>
  <c r="AB17"/>
  <c r="AA17"/>
  <c r="X17"/>
  <c r="U17"/>
  <c r="R17"/>
  <c r="O17"/>
  <c r="L17"/>
  <c r="I17"/>
  <c r="F17"/>
  <c r="AC13"/>
  <c r="AD13" s="1"/>
  <c r="AB13"/>
  <c r="AA13"/>
  <c r="X13"/>
  <c r="U13"/>
  <c r="R13"/>
  <c r="O13"/>
  <c r="L13"/>
  <c r="I13"/>
  <c r="F13"/>
  <c r="AC8"/>
  <c r="AD8" s="1"/>
  <c r="AB8"/>
  <c r="AA8"/>
  <c r="X8"/>
  <c r="U8"/>
  <c r="R8"/>
  <c r="O8"/>
  <c r="L8"/>
  <c r="I8"/>
  <c r="F8"/>
  <c r="AC25"/>
  <c r="AD25" s="1"/>
  <c r="AB25"/>
  <c r="AA25"/>
  <c r="X25"/>
  <c r="U25"/>
  <c r="R25"/>
  <c r="O25"/>
  <c r="L25"/>
  <c r="I25"/>
  <c r="F25"/>
  <c r="AC29"/>
  <c r="AB29"/>
  <c r="AA29"/>
  <c r="X29"/>
  <c r="U29"/>
  <c r="R29"/>
  <c r="O29"/>
  <c r="L29"/>
  <c r="I29"/>
  <c r="F29"/>
  <c r="AD30" i="55"/>
  <c r="AC30"/>
  <c r="AB30"/>
  <c r="Y30"/>
  <c r="V30"/>
  <c r="S30"/>
  <c r="P30"/>
  <c r="M30"/>
  <c r="J30"/>
  <c r="G30"/>
  <c r="AD29"/>
  <c r="AC29"/>
  <c r="AB29"/>
  <c r="Y29"/>
  <c r="V29"/>
  <c r="S29"/>
  <c r="P29"/>
  <c r="M29"/>
  <c r="J29"/>
  <c r="G29"/>
  <c r="AD28"/>
  <c r="AC28"/>
  <c r="AB28"/>
  <c r="Y28"/>
  <c r="V28"/>
  <c r="S28"/>
  <c r="P28"/>
  <c r="M28"/>
  <c r="J28"/>
  <c r="G28"/>
  <c r="AD27"/>
  <c r="AC27"/>
  <c r="AB27"/>
  <c r="Y27"/>
  <c r="V27"/>
  <c r="S27"/>
  <c r="P27"/>
  <c r="M27"/>
  <c r="J27"/>
  <c r="G27"/>
  <c r="AD26"/>
  <c r="AC26"/>
  <c r="AB26"/>
  <c r="Y26"/>
  <c r="V26"/>
  <c r="S26"/>
  <c r="P26"/>
  <c r="M26"/>
  <c r="J26"/>
  <c r="G26"/>
  <c r="AD25"/>
  <c r="AC25"/>
  <c r="AB25"/>
  <c r="Y25"/>
  <c r="V25"/>
  <c r="S25"/>
  <c r="P25"/>
  <c r="M25"/>
  <c r="J25"/>
  <c r="G25"/>
  <c r="AD24"/>
  <c r="AC24"/>
  <c r="AB24"/>
  <c r="Y24"/>
  <c r="V24"/>
  <c r="S24"/>
  <c r="P24"/>
  <c r="M24"/>
  <c r="J24"/>
  <c r="G24"/>
  <c r="AD23"/>
  <c r="AC23"/>
  <c r="AB23"/>
  <c r="Y23"/>
  <c r="V23"/>
  <c r="S23"/>
  <c r="P23"/>
  <c r="M23"/>
  <c r="J23"/>
  <c r="G23"/>
  <c r="AD22"/>
  <c r="AC22"/>
  <c r="AB22"/>
  <c r="Y22"/>
  <c r="V22"/>
  <c r="S22"/>
  <c r="P22"/>
  <c r="M22"/>
  <c r="J22"/>
  <c r="G22"/>
  <c r="AD21"/>
  <c r="AC21"/>
  <c r="AB21"/>
  <c r="Y21"/>
  <c r="V21"/>
  <c r="S21"/>
  <c r="P21"/>
  <c r="M21"/>
  <c r="J21"/>
  <c r="G21"/>
  <c r="AD20"/>
  <c r="AC20"/>
  <c r="AB20"/>
  <c r="Y20"/>
  <c r="V20"/>
  <c r="S20"/>
  <c r="P20"/>
  <c r="M20"/>
  <c r="J20"/>
  <c r="G20"/>
  <c r="AD19"/>
  <c r="AC19"/>
  <c r="AB19"/>
  <c r="Y19"/>
  <c r="V19"/>
  <c r="S19"/>
  <c r="P19"/>
  <c r="M19"/>
  <c r="J19"/>
  <c r="G19"/>
  <c r="AD18"/>
  <c r="AC18"/>
  <c r="AB18"/>
  <c r="Y18"/>
  <c r="V18"/>
  <c r="S18"/>
  <c r="P18"/>
  <c r="M18"/>
  <c r="J18"/>
  <c r="G18"/>
  <c r="AD17"/>
  <c r="AC17"/>
  <c r="AB17"/>
  <c r="Y17"/>
  <c r="V17"/>
  <c r="S17"/>
  <c r="P17"/>
  <c r="M17"/>
  <c r="J17"/>
  <c r="G17"/>
  <c r="AD16"/>
  <c r="AC16"/>
  <c r="AB16"/>
  <c r="Y16"/>
  <c r="V16"/>
  <c r="S16"/>
  <c r="P16"/>
  <c r="M16"/>
  <c r="J16"/>
  <c r="G16"/>
  <c r="AD15"/>
  <c r="AC15"/>
  <c r="AB15"/>
  <c r="Y15"/>
  <c r="V15"/>
  <c r="S15"/>
  <c r="P15"/>
  <c r="M15"/>
  <c r="J15"/>
  <c r="G15"/>
  <c r="AD14"/>
  <c r="AC14"/>
  <c r="AB14"/>
  <c r="Y14"/>
  <c r="V14"/>
  <c r="S14"/>
  <c r="P14"/>
  <c r="M14"/>
  <c r="J14"/>
  <c r="G14"/>
  <c r="AD13"/>
  <c r="AC13"/>
  <c r="AB13"/>
  <c r="Y13"/>
  <c r="V13"/>
  <c r="S13"/>
  <c r="P13"/>
  <c r="M13"/>
  <c r="J13"/>
  <c r="G13"/>
  <c r="AD12"/>
  <c r="AC12"/>
  <c r="AB12"/>
  <c r="Y12"/>
  <c r="V12"/>
  <c r="S12"/>
  <c r="P12"/>
  <c r="M12"/>
  <c r="J12"/>
  <c r="G12"/>
  <c r="AD11"/>
  <c r="AC11"/>
  <c r="AB11"/>
  <c r="Y11"/>
  <c r="V11"/>
  <c r="S11"/>
  <c r="P11"/>
  <c r="M11"/>
  <c r="J11"/>
  <c r="G11"/>
  <c r="AD10"/>
  <c r="AC10"/>
  <c r="AB10"/>
  <c r="Y10"/>
  <c r="V10"/>
  <c r="S10"/>
  <c r="P10"/>
  <c r="M10"/>
  <c r="J10"/>
  <c r="G10"/>
  <c r="AD9"/>
  <c r="AC9"/>
  <c r="AB9"/>
  <c r="Y9"/>
  <c r="V9"/>
  <c r="S9"/>
  <c r="P9"/>
  <c r="M9"/>
  <c r="J9"/>
  <c r="G9"/>
  <c r="AD8"/>
  <c r="AC8"/>
  <c r="AB8"/>
  <c r="Y8"/>
  <c r="V8"/>
  <c r="S8"/>
  <c r="P8"/>
  <c r="M8"/>
  <c r="J8"/>
  <c r="G8"/>
  <c r="AD7"/>
  <c r="AC7"/>
  <c r="AB7"/>
  <c r="Y7"/>
  <c r="V7"/>
  <c r="S7"/>
  <c r="P7"/>
  <c r="M7"/>
  <c r="J7"/>
  <c r="G7"/>
  <c r="AD6"/>
  <c r="AC6"/>
  <c r="AB6"/>
  <c r="Y6"/>
  <c r="V6"/>
  <c r="S6"/>
  <c r="P6"/>
  <c r="M6"/>
  <c r="J6"/>
  <c r="G6"/>
  <c r="AD5"/>
  <c r="AC5"/>
  <c r="AB5"/>
  <c r="Y5"/>
  <c r="V5"/>
  <c r="S5"/>
  <c r="P5"/>
  <c r="M5"/>
  <c r="J5"/>
  <c r="G5"/>
  <c r="AD4"/>
  <c r="AC4"/>
  <c r="AB4"/>
  <c r="Y4"/>
  <c r="V4"/>
  <c r="S4"/>
  <c r="P4"/>
  <c r="M4"/>
  <c r="J4"/>
  <c r="G4"/>
  <c r="AD3"/>
  <c r="AC3"/>
  <c r="AB3"/>
  <c r="Y3"/>
  <c r="V3"/>
  <c r="S3"/>
  <c r="P3"/>
  <c r="M3"/>
  <c r="J3"/>
  <c r="G3"/>
  <c r="AT33" i="54"/>
  <c r="AV33" s="1"/>
  <c r="AR33"/>
  <c r="AQ33"/>
  <c r="AP33"/>
  <c r="AN33"/>
  <c r="AL33"/>
  <c r="AK33"/>
  <c r="AI33"/>
  <c r="AG33"/>
  <c r="AF33"/>
  <c r="AD33"/>
  <c r="AB33"/>
  <c r="AA33"/>
  <c r="Y33"/>
  <c r="W33"/>
  <c r="V33"/>
  <c r="T33"/>
  <c r="R33"/>
  <c r="Q33"/>
  <c r="O33"/>
  <c r="M33"/>
  <c r="L33"/>
  <c r="J33"/>
  <c r="H33"/>
  <c r="G33"/>
  <c r="AU33" s="1"/>
  <c r="AW33" s="1"/>
  <c r="E33"/>
  <c r="AS33" s="1"/>
  <c r="AT7"/>
  <c r="AV7" s="1"/>
  <c r="AR7"/>
  <c r="AQ7"/>
  <c r="AP7"/>
  <c r="AN7"/>
  <c r="AL7"/>
  <c r="AK7"/>
  <c r="AI7"/>
  <c r="AG7"/>
  <c r="AF7"/>
  <c r="AD7"/>
  <c r="AB7"/>
  <c r="AA7"/>
  <c r="Y7"/>
  <c r="W7"/>
  <c r="V7"/>
  <c r="T7"/>
  <c r="R7"/>
  <c r="Q7"/>
  <c r="O7"/>
  <c r="M7"/>
  <c r="L7"/>
  <c r="J7"/>
  <c r="H7"/>
  <c r="G7"/>
  <c r="AU7" s="1"/>
  <c r="AW7" s="1"/>
  <c r="E7"/>
  <c r="AS7" s="1"/>
  <c r="AT27"/>
  <c r="AV27" s="1"/>
  <c r="AR27"/>
  <c r="AQ27"/>
  <c r="AP27"/>
  <c r="AN27"/>
  <c r="AL27"/>
  <c r="AK27"/>
  <c r="AI27"/>
  <c r="AG27"/>
  <c r="AF27"/>
  <c r="AD27"/>
  <c r="AB27"/>
  <c r="AA27"/>
  <c r="Y27"/>
  <c r="W27"/>
  <c r="V27"/>
  <c r="T27"/>
  <c r="R27"/>
  <c r="Q27"/>
  <c r="O27"/>
  <c r="M27"/>
  <c r="L27"/>
  <c r="J27"/>
  <c r="H27"/>
  <c r="G27"/>
  <c r="AU27" s="1"/>
  <c r="E27"/>
  <c r="AS27" s="1"/>
  <c r="AT26"/>
  <c r="AV26" s="1"/>
  <c r="AR26"/>
  <c r="AQ26"/>
  <c r="AP26"/>
  <c r="AN26"/>
  <c r="AL26"/>
  <c r="AK26"/>
  <c r="AI26"/>
  <c r="AG26"/>
  <c r="AF26"/>
  <c r="AD26"/>
  <c r="AB26"/>
  <c r="AA26"/>
  <c r="Y26"/>
  <c r="W26"/>
  <c r="V26"/>
  <c r="T26"/>
  <c r="R26"/>
  <c r="Q26"/>
  <c r="O26"/>
  <c r="M26"/>
  <c r="L26"/>
  <c r="J26"/>
  <c r="H26"/>
  <c r="G26"/>
  <c r="AU26" s="1"/>
  <c r="AW26" s="1"/>
  <c r="E26"/>
  <c r="AS26" s="1"/>
  <c r="AT30"/>
  <c r="AV30" s="1"/>
  <c r="AR30"/>
  <c r="AQ30"/>
  <c r="AP30"/>
  <c r="AN30"/>
  <c r="AL30"/>
  <c r="AK30"/>
  <c r="AI30"/>
  <c r="AG30"/>
  <c r="AF30"/>
  <c r="AD30"/>
  <c r="AB30"/>
  <c r="AA30"/>
  <c r="Y30"/>
  <c r="W30"/>
  <c r="V30"/>
  <c r="T30"/>
  <c r="R30"/>
  <c r="Q30"/>
  <c r="O30"/>
  <c r="M30"/>
  <c r="L30"/>
  <c r="J30"/>
  <c r="H30"/>
  <c r="G30"/>
  <c r="AU30" s="1"/>
  <c r="E30"/>
  <c r="AS30" s="1"/>
  <c r="AT18"/>
  <c r="AV18" s="1"/>
  <c r="AR18"/>
  <c r="AQ18"/>
  <c r="AP18"/>
  <c r="AN18"/>
  <c r="AL18"/>
  <c r="AK18"/>
  <c r="AI18"/>
  <c r="AG18"/>
  <c r="AF18"/>
  <c r="AD18"/>
  <c r="AB18"/>
  <c r="AA18"/>
  <c r="Y18"/>
  <c r="W18"/>
  <c r="V18"/>
  <c r="T18"/>
  <c r="R18"/>
  <c r="Q18"/>
  <c r="O18"/>
  <c r="M18"/>
  <c r="L18"/>
  <c r="J18"/>
  <c r="H18"/>
  <c r="G18"/>
  <c r="AU18" s="1"/>
  <c r="E18"/>
  <c r="AS18" s="1"/>
  <c r="AT23"/>
  <c r="AV23" s="1"/>
  <c r="AR23"/>
  <c r="AQ23"/>
  <c r="AP23"/>
  <c r="AN23"/>
  <c r="AL23"/>
  <c r="AK23"/>
  <c r="AI23"/>
  <c r="AG23"/>
  <c r="AF23"/>
  <c r="AD23"/>
  <c r="AB23"/>
  <c r="AA23"/>
  <c r="Y23"/>
  <c r="W23"/>
  <c r="V23"/>
  <c r="T23"/>
  <c r="R23"/>
  <c r="Q23"/>
  <c r="O23"/>
  <c r="M23"/>
  <c r="L23"/>
  <c r="J23"/>
  <c r="H23"/>
  <c r="G23"/>
  <c r="AU23" s="1"/>
  <c r="AW23" s="1"/>
  <c r="E23"/>
  <c r="AS23" s="1"/>
  <c r="AT19"/>
  <c r="AV19" s="1"/>
  <c r="AR19"/>
  <c r="AQ19"/>
  <c r="AP19"/>
  <c r="AN19"/>
  <c r="AL19"/>
  <c r="AK19"/>
  <c r="AI19"/>
  <c r="AG19"/>
  <c r="AF19"/>
  <c r="AD19"/>
  <c r="AB19"/>
  <c r="AA19"/>
  <c r="Y19"/>
  <c r="W19"/>
  <c r="V19"/>
  <c r="T19"/>
  <c r="R19"/>
  <c r="Q19"/>
  <c r="O19"/>
  <c r="M19"/>
  <c r="L19"/>
  <c r="J19"/>
  <c r="H19"/>
  <c r="G19"/>
  <c r="AU19" s="1"/>
  <c r="E19"/>
  <c r="AS19" s="1"/>
  <c r="AT25"/>
  <c r="AV25" s="1"/>
  <c r="AR25"/>
  <c r="AQ25"/>
  <c r="AP25"/>
  <c r="AN25"/>
  <c r="AL25"/>
  <c r="AK25"/>
  <c r="AI25"/>
  <c r="AG25"/>
  <c r="AF25"/>
  <c r="AD25"/>
  <c r="AB25"/>
  <c r="AA25"/>
  <c r="Y25"/>
  <c r="W25"/>
  <c r="V25"/>
  <c r="T25"/>
  <c r="R25"/>
  <c r="Q25"/>
  <c r="O25"/>
  <c r="M25"/>
  <c r="L25"/>
  <c r="J25"/>
  <c r="H25"/>
  <c r="G25"/>
  <c r="AU25" s="1"/>
  <c r="E25"/>
  <c r="AS25" s="1"/>
  <c r="AT24"/>
  <c r="AR24"/>
  <c r="AQ24"/>
  <c r="AP24"/>
  <c r="AN24"/>
  <c r="AL24"/>
  <c r="AK24"/>
  <c r="AI24"/>
  <c r="AG24"/>
  <c r="AF24"/>
  <c r="AD24"/>
  <c r="AB24"/>
  <c r="AA24"/>
  <c r="Y24"/>
  <c r="W24"/>
  <c r="V24"/>
  <c r="T24"/>
  <c r="R24"/>
  <c r="Q24"/>
  <c r="O24"/>
  <c r="M24"/>
  <c r="L24"/>
  <c r="J24"/>
  <c r="H24"/>
  <c r="G24"/>
  <c r="AU24" s="1"/>
  <c r="E24"/>
  <c r="AS24" s="1"/>
  <c r="AT12"/>
  <c r="AV12" s="1"/>
  <c r="AR12"/>
  <c r="AQ12"/>
  <c r="AP12"/>
  <c r="AN12"/>
  <c r="AL12"/>
  <c r="AK12"/>
  <c r="AI12"/>
  <c r="AG12"/>
  <c r="AF12"/>
  <c r="AD12"/>
  <c r="AB12"/>
  <c r="AA12"/>
  <c r="Y12"/>
  <c r="W12"/>
  <c r="V12"/>
  <c r="T12"/>
  <c r="R12"/>
  <c r="Q12"/>
  <c r="O12"/>
  <c r="M12"/>
  <c r="L12"/>
  <c r="J12"/>
  <c r="H12"/>
  <c r="G12"/>
  <c r="AU12" s="1"/>
  <c r="AW12" s="1"/>
  <c r="E12"/>
  <c r="AS12" s="1"/>
  <c r="AT31"/>
  <c r="AV31" s="1"/>
  <c r="AR31"/>
  <c r="AQ31"/>
  <c r="AP31"/>
  <c r="AN31"/>
  <c r="AL31"/>
  <c r="AK31"/>
  <c r="AI31"/>
  <c r="AG31"/>
  <c r="AF31"/>
  <c r="AD31"/>
  <c r="AB31"/>
  <c r="AA31"/>
  <c r="Y31"/>
  <c r="W31"/>
  <c r="V31"/>
  <c r="T31"/>
  <c r="R31"/>
  <c r="Q31"/>
  <c r="O31"/>
  <c r="M31"/>
  <c r="L31"/>
  <c r="J31"/>
  <c r="H31"/>
  <c r="G31"/>
  <c r="AU31" s="1"/>
  <c r="AW31" s="1"/>
  <c r="E31"/>
  <c r="AS31" s="1"/>
  <c r="AT29"/>
  <c r="AV29" s="1"/>
  <c r="AR29"/>
  <c r="AQ29"/>
  <c r="AP29"/>
  <c r="AN29"/>
  <c r="AL29"/>
  <c r="AK29"/>
  <c r="AI29"/>
  <c r="AG29"/>
  <c r="AF29"/>
  <c r="AD29"/>
  <c r="AB29"/>
  <c r="AA29"/>
  <c r="Y29"/>
  <c r="W29"/>
  <c r="V29"/>
  <c r="T29"/>
  <c r="R29"/>
  <c r="Q29"/>
  <c r="O29"/>
  <c r="M29"/>
  <c r="L29"/>
  <c r="J29"/>
  <c r="H29"/>
  <c r="G29"/>
  <c r="AU29" s="1"/>
  <c r="E29"/>
  <c r="AS29" s="1"/>
  <c r="AT9"/>
  <c r="AV9" s="1"/>
  <c r="AR9"/>
  <c r="AQ9"/>
  <c r="AP9"/>
  <c r="AN9"/>
  <c r="AL9"/>
  <c r="AK9"/>
  <c r="AI9"/>
  <c r="AG9"/>
  <c r="AF9"/>
  <c r="AD9"/>
  <c r="AB9"/>
  <c r="AA9"/>
  <c r="Y9"/>
  <c r="W9"/>
  <c r="V9"/>
  <c r="T9"/>
  <c r="R9"/>
  <c r="Q9"/>
  <c r="O9"/>
  <c r="M9"/>
  <c r="L9"/>
  <c r="J9"/>
  <c r="H9"/>
  <c r="G9"/>
  <c r="AU9" s="1"/>
  <c r="E9"/>
  <c r="AS9" s="1"/>
  <c r="AT16"/>
  <c r="AV16" s="1"/>
  <c r="AR16"/>
  <c r="AQ16"/>
  <c r="AP16"/>
  <c r="AN16"/>
  <c r="AL16"/>
  <c r="AK16"/>
  <c r="AI16"/>
  <c r="AG16"/>
  <c r="AF16"/>
  <c r="AD16"/>
  <c r="AB16"/>
  <c r="AA16"/>
  <c r="Y16"/>
  <c r="W16"/>
  <c r="V16"/>
  <c r="T16"/>
  <c r="R16"/>
  <c r="Q16"/>
  <c r="O16"/>
  <c r="M16"/>
  <c r="L16"/>
  <c r="J16"/>
  <c r="H16"/>
  <c r="G16"/>
  <c r="AU16" s="1"/>
  <c r="E16"/>
  <c r="AS16" s="1"/>
  <c r="AT20"/>
  <c r="AV20" s="1"/>
  <c r="AR20"/>
  <c r="AQ20"/>
  <c r="AP20"/>
  <c r="AN20"/>
  <c r="AL20"/>
  <c r="AK20"/>
  <c r="AI20"/>
  <c r="AG20"/>
  <c r="AF20"/>
  <c r="AD20"/>
  <c r="AB20"/>
  <c r="AA20"/>
  <c r="Y20"/>
  <c r="W20"/>
  <c r="V20"/>
  <c r="T20"/>
  <c r="R20"/>
  <c r="Q20"/>
  <c r="O20"/>
  <c r="M20"/>
  <c r="L20"/>
  <c r="J20"/>
  <c r="H20"/>
  <c r="G20"/>
  <c r="AU20" s="1"/>
  <c r="AW20" s="1"/>
  <c r="E20"/>
  <c r="AS20" s="1"/>
  <c r="AT21"/>
  <c r="AV21" s="1"/>
  <c r="AR21"/>
  <c r="AQ21"/>
  <c r="AP21"/>
  <c r="AN21"/>
  <c r="AL21"/>
  <c r="AK21"/>
  <c r="AI21"/>
  <c r="AG21"/>
  <c r="AF21"/>
  <c r="AD21"/>
  <c r="AB21"/>
  <c r="AA21"/>
  <c r="Y21"/>
  <c r="W21"/>
  <c r="V21"/>
  <c r="T21"/>
  <c r="R21"/>
  <c r="Q21"/>
  <c r="O21"/>
  <c r="M21"/>
  <c r="L21"/>
  <c r="J21"/>
  <c r="H21"/>
  <c r="G21"/>
  <c r="AU21" s="1"/>
  <c r="AW21" s="1"/>
  <c r="E21"/>
  <c r="AS21" s="1"/>
  <c r="AT32"/>
  <c r="AV32" s="1"/>
  <c r="AR32"/>
  <c r="AQ32"/>
  <c r="AP32"/>
  <c r="AN32"/>
  <c r="AL32"/>
  <c r="AK32"/>
  <c r="AI32"/>
  <c r="AG32"/>
  <c r="AF32"/>
  <c r="AD32"/>
  <c r="AB32"/>
  <c r="AA32"/>
  <c r="Y32"/>
  <c r="W32"/>
  <c r="V32"/>
  <c r="T32"/>
  <c r="R32"/>
  <c r="Q32"/>
  <c r="O32"/>
  <c r="M32"/>
  <c r="L32"/>
  <c r="J32"/>
  <c r="H32"/>
  <c r="G32"/>
  <c r="AU32" s="1"/>
  <c r="E32"/>
  <c r="AS32" s="1"/>
  <c r="AT14"/>
  <c r="AV14" s="1"/>
  <c r="AR14"/>
  <c r="AQ14"/>
  <c r="AP14"/>
  <c r="AN14"/>
  <c r="AL14"/>
  <c r="AK14"/>
  <c r="AI14"/>
  <c r="AG14"/>
  <c r="AF14"/>
  <c r="AD14"/>
  <c r="AB14"/>
  <c r="AA14"/>
  <c r="Y14"/>
  <c r="W14"/>
  <c r="V14"/>
  <c r="T14"/>
  <c r="R14"/>
  <c r="Q14"/>
  <c r="O14"/>
  <c r="M14"/>
  <c r="L14"/>
  <c r="J14"/>
  <c r="H14"/>
  <c r="G14"/>
  <c r="AU14" s="1"/>
  <c r="E14"/>
  <c r="AS14" s="1"/>
  <c r="AT22"/>
  <c r="AV22" s="1"/>
  <c r="AR22"/>
  <c r="AQ22"/>
  <c r="AP22"/>
  <c r="AN22"/>
  <c r="AL22"/>
  <c r="AK22"/>
  <c r="AI22"/>
  <c r="AG22"/>
  <c r="AF22"/>
  <c r="AD22"/>
  <c r="AB22"/>
  <c r="AA22"/>
  <c r="Y22"/>
  <c r="W22"/>
  <c r="V22"/>
  <c r="T22"/>
  <c r="R22"/>
  <c r="Q22"/>
  <c r="O22"/>
  <c r="M22"/>
  <c r="L22"/>
  <c r="J22"/>
  <c r="H22"/>
  <c r="G22"/>
  <c r="AU22" s="1"/>
  <c r="E22"/>
  <c r="AS22" s="1"/>
  <c r="AT13"/>
  <c r="AR13"/>
  <c r="AQ13"/>
  <c r="AP13"/>
  <c r="AN13"/>
  <c r="AL13"/>
  <c r="AK13"/>
  <c r="AI13"/>
  <c r="AG13"/>
  <c r="AF13"/>
  <c r="AD13"/>
  <c r="AB13"/>
  <c r="AA13"/>
  <c r="Y13"/>
  <c r="W13"/>
  <c r="V13"/>
  <c r="T13"/>
  <c r="R13"/>
  <c r="Q13"/>
  <c r="O13"/>
  <c r="M13"/>
  <c r="L13"/>
  <c r="J13"/>
  <c r="H13"/>
  <c r="G13"/>
  <c r="AU13" s="1"/>
  <c r="E13"/>
  <c r="AS13" s="1"/>
  <c r="AT15"/>
  <c r="AV15" s="1"/>
  <c r="AR15"/>
  <c r="AQ15"/>
  <c r="AP15"/>
  <c r="AN15"/>
  <c r="AL15"/>
  <c r="AK15"/>
  <c r="AI15"/>
  <c r="AG15"/>
  <c r="AF15"/>
  <c r="AD15"/>
  <c r="AB15"/>
  <c r="AA15"/>
  <c r="Y15"/>
  <c r="W15"/>
  <c r="V15"/>
  <c r="T15"/>
  <c r="R15"/>
  <c r="Q15"/>
  <c r="O15"/>
  <c r="M15"/>
  <c r="L15"/>
  <c r="J15"/>
  <c r="H15"/>
  <c r="G15"/>
  <c r="AU15" s="1"/>
  <c r="E15"/>
  <c r="AS15" s="1"/>
  <c r="AT17"/>
  <c r="AV17" s="1"/>
  <c r="AR17"/>
  <c r="AQ17"/>
  <c r="AP17"/>
  <c r="AN17"/>
  <c r="AL17"/>
  <c r="AK17"/>
  <c r="AI17"/>
  <c r="AG17"/>
  <c r="AF17"/>
  <c r="AD17"/>
  <c r="AB17"/>
  <c r="AA17"/>
  <c r="Y17"/>
  <c r="W17"/>
  <c r="V17"/>
  <c r="T17"/>
  <c r="R17"/>
  <c r="Q17"/>
  <c r="O17"/>
  <c r="M17"/>
  <c r="L17"/>
  <c r="J17"/>
  <c r="H17"/>
  <c r="G17"/>
  <c r="AU17" s="1"/>
  <c r="AW17" s="1"/>
  <c r="E17"/>
  <c r="AS17" s="1"/>
  <c r="AT6"/>
  <c r="AV6" s="1"/>
  <c r="AR6"/>
  <c r="AQ6"/>
  <c r="AP6"/>
  <c r="AN6"/>
  <c r="AL6"/>
  <c r="AK6"/>
  <c r="AI6"/>
  <c r="AG6"/>
  <c r="AF6"/>
  <c r="AD6"/>
  <c r="AB6"/>
  <c r="AA6"/>
  <c r="Y6"/>
  <c r="W6"/>
  <c r="V6"/>
  <c r="T6"/>
  <c r="R6"/>
  <c r="Q6"/>
  <c r="O6"/>
  <c r="M6"/>
  <c r="L6"/>
  <c r="J6"/>
  <c r="H6"/>
  <c r="G6"/>
  <c r="AU6" s="1"/>
  <c r="E6"/>
  <c r="AS6" s="1"/>
  <c r="AT28"/>
  <c r="AR28"/>
  <c r="AQ28"/>
  <c r="AP28"/>
  <c r="AN28"/>
  <c r="AL28"/>
  <c r="AK28"/>
  <c r="AI28"/>
  <c r="AG28"/>
  <c r="AF28"/>
  <c r="AD28"/>
  <c r="AB28"/>
  <c r="AA28"/>
  <c r="Y28"/>
  <c r="W28"/>
  <c r="V28"/>
  <c r="T28"/>
  <c r="R28"/>
  <c r="Q28"/>
  <c r="O28"/>
  <c r="M28"/>
  <c r="L28"/>
  <c r="J28"/>
  <c r="H28"/>
  <c r="G28"/>
  <c r="AU28" s="1"/>
  <c r="E28"/>
  <c r="AS28" s="1"/>
  <c r="AT8"/>
  <c r="AV8" s="1"/>
  <c r="AR8"/>
  <c r="AQ8"/>
  <c r="AP8"/>
  <c r="AN8"/>
  <c r="AL8"/>
  <c r="AK8"/>
  <c r="AI8"/>
  <c r="AG8"/>
  <c r="AF8"/>
  <c r="AD8"/>
  <c r="AB8"/>
  <c r="AA8"/>
  <c r="Y8"/>
  <c r="W8"/>
  <c r="V8"/>
  <c r="T8"/>
  <c r="R8"/>
  <c r="Q8"/>
  <c r="O8"/>
  <c r="M8"/>
  <c r="L8"/>
  <c r="J8"/>
  <c r="H8"/>
  <c r="G8"/>
  <c r="AU8" s="1"/>
  <c r="AW8" s="1"/>
  <c r="E8"/>
  <c r="AS8" s="1"/>
  <c r="AT10"/>
  <c r="AR10"/>
  <c r="AQ10"/>
  <c r="AP10"/>
  <c r="AN10"/>
  <c r="AL10"/>
  <c r="AK10"/>
  <c r="AI10"/>
  <c r="AG10"/>
  <c r="AF10"/>
  <c r="AD10"/>
  <c r="AB10"/>
  <c r="AA10"/>
  <c r="Y10"/>
  <c r="W10"/>
  <c r="V10"/>
  <c r="T10"/>
  <c r="R10"/>
  <c r="Q10"/>
  <c r="O10"/>
  <c r="M10"/>
  <c r="L10"/>
  <c r="J10"/>
  <c r="H10"/>
  <c r="G10"/>
  <c r="AU10" s="1"/>
  <c r="E10"/>
  <c r="AS10" s="1"/>
  <c r="AT11"/>
  <c r="AV11" s="1"/>
  <c r="AR11"/>
  <c r="AQ11"/>
  <c r="AP11"/>
  <c r="AN11"/>
  <c r="AL11"/>
  <c r="AK11"/>
  <c r="AI11"/>
  <c r="AG11"/>
  <c r="AF11"/>
  <c r="AD11"/>
  <c r="AB11"/>
  <c r="AA11"/>
  <c r="Y11"/>
  <c r="W11"/>
  <c r="V11"/>
  <c r="T11"/>
  <c r="R11"/>
  <c r="Q11"/>
  <c r="O11"/>
  <c r="M11"/>
  <c r="L11"/>
  <c r="J11"/>
  <c r="H11"/>
  <c r="G11"/>
  <c r="AU11" s="1"/>
  <c r="E11"/>
  <c r="AS11" s="1"/>
  <c r="AT32" i="53"/>
  <c r="AR32"/>
  <c r="AQ32"/>
  <c r="AP32"/>
  <c r="AN32"/>
  <c r="AL32"/>
  <c r="AK32"/>
  <c r="AI32"/>
  <c r="AG32"/>
  <c r="AF32"/>
  <c r="AD32"/>
  <c r="AB32"/>
  <c r="AA32"/>
  <c r="Y32"/>
  <c r="W32"/>
  <c r="V32"/>
  <c r="T32"/>
  <c r="R32"/>
  <c r="Q32"/>
  <c r="O32"/>
  <c r="M32"/>
  <c r="L32"/>
  <c r="J32"/>
  <c r="H32"/>
  <c r="G32"/>
  <c r="E32"/>
  <c r="AT29"/>
  <c r="AR29"/>
  <c r="AQ29"/>
  <c r="AP29"/>
  <c r="AN29"/>
  <c r="AL29"/>
  <c r="AK29"/>
  <c r="AI29"/>
  <c r="AG29"/>
  <c r="AF29"/>
  <c r="AD29"/>
  <c r="AB29"/>
  <c r="AA29"/>
  <c r="Y29"/>
  <c r="W29"/>
  <c r="V29"/>
  <c r="T29"/>
  <c r="R29"/>
  <c r="Q29"/>
  <c r="O29"/>
  <c r="M29"/>
  <c r="L29"/>
  <c r="J29"/>
  <c r="H29"/>
  <c r="G29"/>
  <c r="E29"/>
  <c r="AT22"/>
  <c r="AR22"/>
  <c r="AQ22"/>
  <c r="AP22"/>
  <c r="AN22"/>
  <c r="AL22"/>
  <c r="AK22"/>
  <c r="AI22"/>
  <c r="AG22"/>
  <c r="AF22"/>
  <c r="AD22"/>
  <c r="AB22"/>
  <c r="AA22"/>
  <c r="Y22"/>
  <c r="W22"/>
  <c r="V22"/>
  <c r="T22"/>
  <c r="R22"/>
  <c r="Q22"/>
  <c r="O22"/>
  <c r="M22"/>
  <c r="L22"/>
  <c r="J22"/>
  <c r="H22"/>
  <c r="G22"/>
  <c r="E22"/>
  <c r="AT12"/>
  <c r="AR12"/>
  <c r="AQ12"/>
  <c r="AP12"/>
  <c r="AN12"/>
  <c r="AL12"/>
  <c r="AK12"/>
  <c r="AI12"/>
  <c r="AG12"/>
  <c r="AF12"/>
  <c r="AD12"/>
  <c r="AB12"/>
  <c r="AA12"/>
  <c r="Y12"/>
  <c r="W12"/>
  <c r="V12"/>
  <c r="T12"/>
  <c r="R12"/>
  <c r="Q12"/>
  <c r="O12"/>
  <c r="M12"/>
  <c r="L12"/>
  <c r="J12"/>
  <c r="H12"/>
  <c r="G12"/>
  <c r="E12"/>
  <c r="AT30"/>
  <c r="AR30"/>
  <c r="AQ30"/>
  <c r="AP30"/>
  <c r="AN30"/>
  <c r="AL30"/>
  <c r="AK30"/>
  <c r="AI30"/>
  <c r="AG30"/>
  <c r="AF30"/>
  <c r="AD30"/>
  <c r="AB30"/>
  <c r="AA30"/>
  <c r="Y30"/>
  <c r="W30"/>
  <c r="V30"/>
  <c r="T30"/>
  <c r="R30"/>
  <c r="Q30"/>
  <c r="O30"/>
  <c r="M30"/>
  <c r="L30"/>
  <c r="J30"/>
  <c r="H30"/>
  <c r="G30"/>
  <c r="E30"/>
  <c r="AT18"/>
  <c r="AR18"/>
  <c r="AQ18"/>
  <c r="AP18"/>
  <c r="AN18"/>
  <c r="AL18"/>
  <c r="AK18"/>
  <c r="AI18"/>
  <c r="AG18"/>
  <c r="AF18"/>
  <c r="AD18"/>
  <c r="AB18"/>
  <c r="AA18"/>
  <c r="Y18"/>
  <c r="W18"/>
  <c r="V18"/>
  <c r="T18"/>
  <c r="R18"/>
  <c r="Q18"/>
  <c r="O18"/>
  <c r="M18"/>
  <c r="L18"/>
  <c r="J18"/>
  <c r="H18"/>
  <c r="G18"/>
  <c r="E18"/>
  <c r="AT6"/>
  <c r="AR6"/>
  <c r="AQ6"/>
  <c r="AP6"/>
  <c r="AN6"/>
  <c r="AL6"/>
  <c r="AK6"/>
  <c r="AI6"/>
  <c r="AG6"/>
  <c r="AF6"/>
  <c r="AD6"/>
  <c r="AB6"/>
  <c r="AA6"/>
  <c r="Y6"/>
  <c r="W6"/>
  <c r="V6"/>
  <c r="T6"/>
  <c r="R6"/>
  <c r="Q6"/>
  <c r="O6"/>
  <c r="M6"/>
  <c r="L6"/>
  <c r="J6"/>
  <c r="H6"/>
  <c r="G6"/>
  <c r="E6"/>
  <c r="AT10"/>
  <c r="AR10"/>
  <c r="AQ10"/>
  <c r="AP10"/>
  <c r="AN10"/>
  <c r="AL10"/>
  <c r="AK10"/>
  <c r="AI10"/>
  <c r="AG10"/>
  <c r="AF10"/>
  <c r="AD10"/>
  <c r="AB10"/>
  <c r="AA10"/>
  <c r="Y10"/>
  <c r="W10"/>
  <c r="V10"/>
  <c r="T10"/>
  <c r="R10"/>
  <c r="Q10"/>
  <c r="O10"/>
  <c r="M10"/>
  <c r="L10"/>
  <c r="J10"/>
  <c r="H10"/>
  <c r="G10"/>
  <c r="E10"/>
  <c r="AT27"/>
  <c r="AR27"/>
  <c r="AQ27"/>
  <c r="AP27"/>
  <c r="AN27"/>
  <c r="AL27"/>
  <c r="AK27"/>
  <c r="AI27"/>
  <c r="AG27"/>
  <c r="AF27"/>
  <c r="AD27"/>
  <c r="AB27"/>
  <c r="AA27"/>
  <c r="Y27"/>
  <c r="W27"/>
  <c r="V27"/>
  <c r="T27"/>
  <c r="R27"/>
  <c r="Q27"/>
  <c r="O27"/>
  <c r="M27"/>
  <c r="L27"/>
  <c r="J27"/>
  <c r="H27"/>
  <c r="G27"/>
  <c r="E27"/>
  <c r="AT28"/>
  <c r="AR28"/>
  <c r="AQ28"/>
  <c r="AP28"/>
  <c r="AN28"/>
  <c r="AL28"/>
  <c r="AK28"/>
  <c r="AI28"/>
  <c r="AG28"/>
  <c r="AF28"/>
  <c r="AD28"/>
  <c r="AB28"/>
  <c r="AA28"/>
  <c r="Y28"/>
  <c r="W28"/>
  <c r="V28"/>
  <c r="T28"/>
  <c r="R28"/>
  <c r="Q28"/>
  <c r="O28"/>
  <c r="M28"/>
  <c r="L28"/>
  <c r="J28"/>
  <c r="H28"/>
  <c r="G28"/>
  <c r="E28"/>
  <c r="AT7"/>
  <c r="AR7"/>
  <c r="AQ7"/>
  <c r="AP7"/>
  <c r="AN7"/>
  <c r="AL7"/>
  <c r="AK7"/>
  <c r="AI7"/>
  <c r="AG7"/>
  <c r="AF7"/>
  <c r="AD7"/>
  <c r="AB7"/>
  <c r="AA7"/>
  <c r="Y7"/>
  <c r="W7"/>
  <c r="V7"/>
  <c r="T7"/>
  <c r="R7"/>
  <c r="Q7"/>
  <c r="O7"/>
  <c r="M7"/>
  <c r="L7"/>
  <c r="J7"/>
  <c r="H7"/>
  <c r="G7"/>
  <c r="E7"/>
  <c r="AT15"/>
  <c r="AR15"/>
  <c r="AQ15"/>
  <c r="AP15"/>
  <c r="AN15"/>
  <c r="AL15"/>
  <c r="AK15"/>
  <c r="AI15"/>
  <c r="AG15"/>
  <c r="AF15"/>
  <c r="AD15"/>
  <c r="AB15"/>
  <c r="AA15"/>
  <c r="Y15"/>
  <c r="W15"/>
  <c r="V15"/>
  <c r="T15"/>
  <c r="R15"/>
  <c r="Q15"/>
  <c r="O15"/>
  <c r="M15"/>
  <c r="L15"/>
  <c r="J15"/>
  <c r="H15"/>
  <c r="G15"/>
  <c r="E15"/>
  <c r="AT17"/>
  <c r="AR17"/>
  <c r="AQ17"/>
  <c r="AP17"/>
  <c r="AN17"/>
  <c r="AL17"/>
  <c r="AK17"/>
  <c r="AI17"/>
  <c r="AG17"/>
  <c r="AF17"/>
  <c r="AD17"/>
  <c r="AB17"/>
  <c r="AA17"/>
  <c r="Y17"/>
  <c r="W17"/>
  <c r="V17"/>
  <c r="T17"/>
  <c r="R17"/>
  <c r="Q17"/>
  <c r="O17"/>
  <c r="M17"/>
  <c r="L17"/>
  <c r="J17"/>
  <c r="H17"/>
  <c r="G17"/>
  <c r="AU17" s="1"/>
  <c r="E17"/>
  <c r="AT31"/>
  <c r="AV31" s="1"/>
  <c r="AR31"/>
  <c r="AQ31"/>
  <c r="AP31"/>
  <c r="AN31"/>
  <c r="AL31"/>
  <c r="AK31"/>
  <c r="AI31"/>
  <c r="AG31"/>
  <c r="AF31"/>
  <c r="AD31"/>
  <c r="AB31"/>
  <c r="AA31"/>
  <c r="Y31"/>
  <c r="W31"/>
  <c r="V31"/>
  <c r="T31"/>
  <c r="R31"/>
  <c r="Q31"/>
  <c r="O31"/>
  <c r="M31"/>
  <c r="L31"/>
  <c r="J31"/>
  <c r="H31"/>
  <c r="G31"/>
  <c r="AU31" s="1"/>
  <c r="E31"/>
  <c r="AT26"/>
  <c r="AV26" s="1"/>
  <c r="AR26"/>
  <c r="AQ26"/>
  <c r="AP26"/>
  <c r="AN26"/>
  <c r="AL26"/>
  <c r="AK26"/>
  <c r="AI26"/>
  <c r="AG26"/>
  <c r="AF26"/>
  <c r="AD26"/>
  <c r="AB26"/>
  <c r="AA26"/>
  <c r="Y26"/>
  <c r="W26"/>
  <c r="V26"/>
  <c r="T26"/>
  <c r="R26"/>
  <c r="Q26"/>
  <c r="O26"/>
  <c r="M26"/>
  <c r="L26"/>
  <c r="J26"/>
  <c r="H26"/>
  <c r="G26"/>
  <c r="AU26" s="1"/>
  <c r="E26"/>
  <c r="AT33"/>
  <c r="AV33" s="1"/>
  <c r="AR33"/>
  <c r="AQ33"/>
  <c r="AP33"/>
  <c r="AN33"/>
  <c r="AL33"/>
  <c r="AK33"/>
  <c r="AI33"/>
  <c r="AG33"/>
  <c r="AF33"/>
  <c r="AD33"/>
  <c r="AB33"/>
  <c r="AA33"/>
  <c r="Y33"/>
  <c r="W33"/>
  <c r="V33"/>
  <c r="T33"/>
  <c r="R33"/>
  <c r="Q33"/>
  <c r="O33"/>
  <c r="M33"/>
  <c r="L33"/>
  <c r="J33"/>
  <c r="H33"/>
  <c r="G33"/>
  <c r="AU33" s="1"/>
  <c r="E33"/>
  <c r="AT25"/>
  <c r="AV25" s="1"/>
  <c r="AR25"/>
  <c r="AQ25"/>
  <c r="AP25"/>
  <c r="AN25"/>
  <c r="AL25"/>
  <c r="AK25"/>
  <c r="AI25"/>
  <c r="AG25"/>
  <c r="AF25"/>
  <c r="AD25"/>
  <c r="AB25"/>
  <c r="AA25"/>
  <c r="Y25"/>
  <c r="W25"/>
  <c r="V25"/>
  <c r="T25"/>
  <c r="R25"/>
  <c r="Q25"/>
  <c r="O25"/>
  <c r="M25"/>
  <c r="L25"/>
  <c r="J25"/>
  <c r="H25"/>
  <c r="G25"/>
  <c r="AU25" s="1"/>
  <c r="E25"/>
  <c r="AT19"/>
  <c r="AV19" s="1"/>
  <c r="AR19"/>
  <c r="AQ19"/>
  <c r="AP19"/>
  <c r="AN19"/>
  <c r="AL19"/>
  <c r="AK19"/>
  <c r="AI19"/>
  <c r="AG19"/>
  <c r="AF19"/>
  <c r="AD19"/>
  <c r="AB19"/>
  <c r="AA19"/>
  <c r="Y19"/>
  <c r="W19"/>
  <c r="V19"/>
  <c r="T19"/>
  <c r="R19"/>
  <c r="Q19"/>
  <c r="O19"/>
  <c r="M19"/>
  <c r="L19"/>
  <c r="J19"/>
  <c r="H19"/>
  <c r="G19"/>
  <c r="AU19" s="1"/>
  <c r="E19"/>
  <c r="AT23"/>
  <c r="AV23" s="1"/>
  <c r="AR23"/>
  <c r="AQ23"/>
  <c r="AP23"/>
  <c r="AN23"/>
  <c r="AL23"/>
  <c r="AK23"/>
  <c r="AI23"/>
  <c r="AG23"/>
  <c r="AF23"/>
  <c r="AD23"/>
  <c r="AB23"/>
  <c r="AA23"/>
  <c r="Y23"/>
  <c r="W23"/>
  <c r="V23"/>
  <c r="T23"/>
  <c r="R23"/>
  <c r="Q23"/>
  <c r="O23"/>
  <c r="M23"/>
  <c r="L23"/>
  <c r="J23"/>
  <c r="H23"/>
  <c r="G23"/>
  <c r="AU23" s="1"/>
  <c r="E23"/>
  <c r="AT20"/>
  <c r="AV20" s="1"/>
  <c r="AR20"/>
  <c r="AQ20"/>
  <c r="AP20"/>
  <c r="AN20"/>
  <c r="AL20"/>
  <c r="AK20"/>
  <c r="AI20"/>
  <c r="AG20"/>
  <c r="AF20"/>
  <c r="AD20"/>
  <c r="AB20"/>
  <c r="AA20"/>
  <c r="Y20"/>
  <c r="W20"/>
  <c r="V20"/>
  <c r="T20"/>
  <c r="R20"/>
  <c r="Q20"/>
  <c r="O20"/>
  <c r="M20"/>
  <c r="L20"/>
  <c r="J20"/>
  <c r="H20"/>
  <c r="G20"/>
  <c r="AU20" s="1"/>
  <c r="E20"/>
  <c r="AT16"/>
  <c r="AV16" s="1"/>
  <c r="AR16"/>
  <c r="AQ16"/>
  <c r="AP16"/>
  <c r="AN16"/>
  <c r="AL16"/>
  <c r="AK16"/>
  <c r="AI16"/>
  <c r="AG16"/>
  <c r="AF16"/>
  <c r="AD16"/>
  <c r="AB16"/>
  <c r="AA16"/>
  <c r="Y16"/>
  <c r="W16"/>
  <c r="V16"/>
  <c r="T16"/>
  <c r="R16"/>
  <c r="Q16"/>
  <c r="O16"/>
  <c r="M16"/>
  <c r="L16"/>
  <c r="J16"/>
  <c r="H16"/>
  <c r="G16"/>
  <c r="AU16" s="1"/>
  <c r="E16"/>
  <c r="AT21"/>
  <c r="AR21"/>
  <c r="AQ21"/>
  <c r="AP21"/>
  <c r="AN21"/>
  <c r="AL21"/>
  <c r="AK21"/>
  <c r="AI21"/>
  <c r="AG21"/>
  <c r="AF21"/>
  <c r="AD21"/>
  <c r="AB21"/>
  <c r="AA21"/>
  <c r="Y21"/>
  <c r="W21"/>
  <c r="V21"/>
  <c r="T21"/>
  <c r="R21"/>
  <c r="Q21"/>
  <c r="O21"/>
  <c r="M21"/>
  <c r="L21"/>
  <c r="J21"/>
  <c r="H21"/>
  <c r="G21"/>
  <c r="AU21" s="1"/>
  <c r="E21"/>
  <c r="AT14"/>
  <c r="AV14" s="1"/>
  <c r="AR14"/>
  <c r="AQ14"/>
  <c r="AP14"/>
  <c r="AN14"/>
  <c r="AL14"/>
  <c r="AK14"/>
  <c r="AI14"/>
  <c r="AG14"/>
  <c r="AF14"/>
  <c r="AD14"/>
  <c r="AB14"/>
  <c r="AA14"/>
  <c r="Y14"/>
  <c r="W14"/>
  <c r="V14"/>
  <c r="T14"/>
  <c r="R14"/>
  <c r="Q14"/>
  <c r="O14"/>
  <c r="M14"/>
  <c r="L14"/>
  <c r="J14"/>
  <c r="H14"/>
  <c r="G14"/>
  <c r="AU14" s="1"/>
  <c r="E14"/>
  <c r="AT11"/>
  <c r="AV11" s="1"/>
  <c r="AR11"/>
  <c r="AQ11"/>
  <c r="AP11"/>
  <c r="AN11"/>
  <c r="AL11"/>
  <c r="AK11"/>
  <c r="AI11"/>
  <c r="AG11"/>
  <c r="AF11"/>
  <c r="AD11"/>
  <c r="AB11"/>
  <c r="AA11"/>
  <c r="Y11"/>
  <c r="W11"/>
  <c r="V11"/>
  <c r="T11"/>
  <c r="R11"/>
  <c r="Q11"/>
  <c r="O11"/>
  <c r="M11"/>
  <c r="L11"/>
  <c r="J11"/>
  <c r="H11"/>
  <c r="G11"/>
  <c r="AU11" s="1"/>
  <c r="E11"/>
  <c r="AT13"/>
  <c r="AV13" s="1"/>
  <c r="AR13"/>
  <c r="AQ13"/>
  <c r="AP13"/>
  <c r="AN13"/>
  <c r="AL13"/>
  <c r="AK13"/>
  <c r="AI13"/>
  <c r="AG13"/>
  <c r="AF13"/>
  <c r="AD13"/>
  <c r="AB13"/>
  <c r="AA13"/>
  <c r="Y13"/>
  <c r="W13"/>
  <c r="V13"/>
  <c r="T13"/>
  <c r="R13"/>
  <c r="Q13"/>
  <c r="O13"/>
  <c r="M13"/>
  <c r="L13"/>
  <c r="J13"/>
  <c r="H13"/>
  <c r="G13"/>
  <c r="AU13" s="1"/>
  <c r="E13"/>
  <c r="AT8"/>
  <c r="AV8" s="1"/>
  <c r="AR8"/>
  <c r="AQ8"/>
  <c r="AP8"/>
  <c r="AN8"/>
  <c r="AL8"/>
  <c r="AK8"/>
  <c r="AI8"/>
  <c r="AG8"/>
  <c r="AF8"/>
  <c r="AD8"/>
  <c r="AB8"/>
  <c r="AA8"/>
  <c r="Y8"/>
  <c r="W8"/>
  <c r="V8"/>
  <c r="T8"/>
  <c r="R8"/>
  <c r="Q8"/>
  <c r="O8"/>
  <c r="M8"/>
  <c r="L8"/>
  <c r="J8"/>
  <c r="H8"/>
  <c r="G8"/>
  <c r="AU8" s="1"/>
  <c r="E8"/>
  <c r="AT24"/>
  <c r="AV24" s="1"/>
  <c r="AR24"/>
  <c r="AQ24"/>
  <c r="AP24"/>
  <c r="AN24"/>
  <c r="AL24"/>
  <c r="AK24"/>
  <c r="AI24"/>
  <c r="AG24"/>
  <c r="AF24"/>
  <c r="AD24"/>
  <c r="AB24"/>
  <c r="AA24"/>
  <c r="Y24"/>
  <c r="W24"/>
  <c r="V24"/>
  <c r="T24"/>
  <c r="R24"/>
  <c r="Q24"/>
  <c r="O24"/>
  <c r="M24"/>
  <c r="L24"/>
  <c r="J24"/>
  <c r="H24"/>
  <c r="G24"/>
  <c r="AU24" s="1"/>
  <c r="E24"/>
  <c r="AT9"/>
  <c r="AV9" s="1"/>
  <c r="AR9"/>
  <c r="AQ9"/>
  <c r="AP9"/>
  <c r="AN9"/>
  <c r="AL9"/>
  <c r="AK9"/>
  <c r="AI9"/>
  <c r="AG9"/>
  <c r="AF9"/>
  <c r="AD9"/>
  <c r="AB9"/>
  <c r="AA9"/>
  <c r="Y9"/>
  <c r="W9"/>
  <c r="V9"/>
  <c r="T9"/>
  <c r="R9"/>
  <c r="Q9"/>
  <c r="O9"/>
  <c r="M9"/>
  <c r="L9"/>
  <c r="J9"/>
  <c r="H9"/>
  <c r="G9"/>
  <c r="AU9" s="1"/>
  <c r="E9"/>
  <c r="AV36" i="51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J36"/>
  <c r="I36"/>
  <c r="G36"/>
  <c r="AV35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G35"/>
  <c r="AV28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J28"/>
  <c r="I28"/>
  <c r="G28"/>
  <c r="AV27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J27"/>
  <c r="I27"/>
  <c r="G27"/>
  <c r="AV3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J31"/>
  <c r="I31"/>
  <c r="G31"/>
  <c r="AV30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J30"/>
  <c r="I30"/>
  <c r="G30"/>
  <c r="AV29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J29"/>
  <c r="I29"/>
  <c r="G29"/>
  <c r="AV32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J32"/>
  <c r="I32"/>
  <c r="G32"/>
  <c r="AV33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J33"/>
  <c r="I33"/>
  <c r="G33"/>
  <c r="AV23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J23"/>
  <c r="I23"/>
  <c r="G23"/>
  <c r="AV24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J24"/>
  <c r="I24"/>
  <c r="G24"/>
  <c r="AV25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J25"/>
  <c r="I25"/>
  <c r="G25"/>
  <c r="AV22"/>
  <c r="AT22"/>
  <c r="AS22"/>
  <c r="AR22"/>
  <c r="AP22"/>
  <c r="AN22"/>
  <c r="AM22"/>
  <c r="AK22"/>
  <c r="AI22"/>
  <c r="AH22"/>
  <c r="AF22"/>
  <c r="AD22"/>
  <c r="AC22"/>
  <c r="AA22"/>
  <c r="Y22"/>
  <c r="X22"/>
  <c r="V22"/>
  <c r="T22"/>
  <c r="S22"/>
  <c r="Q22"/>
  <c r="O22"/>
  <c r="N22"/>
  <c r="L22"/>
  <c r="J22"/>
  <c r="I22"/>
  <c r="G22"/>
  <c r="AV15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J15"/>
  <c r="I15"/>
  <c r="G15"/>
  <c r="AV17"/>
  <c r="AT17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G17"/>
  <c r="AV20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J20"/>
  <c r="I20"/>
  <c r="G20"/>
  <c r="AV19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J19"/>
  <c r="I19"/>
  <c r="G19"/>
  <c r="AV18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J18"/>
  <c r="I18"/>
  <c r="AW18" s="1"/>
  <c r="G18"/>
  <c r="AV16"/>
  <c r="AX16" s="1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J16"/>
  <c r="I16"/>
  <c r="AW16" s="1"/>
  <c r="G16"/>
  <c r="AV13"/>
  <c r="AX13" s="1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J13"/>
  <c r="I13"/>
  <c r="AW13" s="1"/>
  <c r="G13"/>
  <c r="AV10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AW10" s="1"/>
  <c r="G10"/>
  <c r="AV12"/>
  <c r="AX12" s="1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J12"/>
  <c r="I12"/>
  <c r="AW12" s="1"/>
  <c r="G12"/>
  <c r="AV1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J11"/>
  <c r="I11"/>
  <c r="AW11" s="1"/>
  <c r="G11"/>
  <c r="AV5"/>
  <c r="AX5" s="1"/>
  <c r="AT5"/>
  <c r="AS5"/>
  <c r="AR5"/>
  <c r="AP5"/>
  <c r="AN5"/>
  <c r="AM5"/>
  <c r="AK5"/>
  <c r="AI5"/>
  <c r="AH5"/>
  <c r="AF5"/>
  <c r="AD5"/>
  <c r="AC5"/>
  <c r="AA5"/>
  <c r="Y5"/>
  <c r="X5"/>
  <c r="V5"/>
  <c r="T5"/>
  <c r="S5"/>
  <c r="Q5"/>
  <c r="O5"/>
  <c r="N5"/>
  <c r="L5"/>
  <c r="J5"/>
  <c r="I5"/>
  <c r="AW5" s="1"/>
  <c r="G5"/>
  <c r="AV7"/>
  <c r="AX7" s="1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J7"/>
  <c r="I7"/>
  <c r="AW7" s="1"/>
  <c r="G7"/>
  <c r="AV4"/>
  <c r="AX4" s="1"/>
  <c r="AT4"/>
  <c r="AS4"/>
  <c r="AR4"/>
  <c r="AP4"/>
  <c r="AN4"/>
  <c r="AM4"/>
  <c r="AK4"/>
  <c r="AI4"/>
  <c r="AH4"/>
  <c r="AF4"/>
  <c r="AD4"/>
  <c r="AC4"/>
  <c r="AA4"/>
  <c r="Y4"/>
  <c r="X4"/>
  <c r="V4"/>
  <c r="T4"/>
  <c r="S4"/>
  <c r="Q4"/>
  <c r="O4"/>
  <c r="N4"/>
  <c r="L4"/>
  <c r="J4"/>
  <c r="I4"/>
  <c r="AW4" s="1"/>
  <c r="G4"/>
  <c r="AV8"/>
  <c r="AX8" s="1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J8"/>
  <c r="I8"/>
  <c r="AW8" s="1"/>
  <c r="G8"/>
  <c r="AV6"/>
  <c r="AT6"/>
  <c r="AS6"/>
  <c r="AR6"/>
  <c r="AP6"/>
  <c r="AN6"/>
  <c r="AM6"/>
  <c r="AK6"/>
  <c r="AI6"/>
  <c r="AH6"/>
  <c r="AF6"/>
  <c r="AD6"/>
  <c r="AC6"/>
  <c r="AA6"/>
  <c r="Y6"/>
  <c r="X6"/>
  <c r="V6"/>
  <c r="T6"/>
  <c r="S6"/>
  <c r="Q6"/>
  <c r="O6"/>
  <c r="N6"/>
  <c r="L6"/>
  <c r="J6"/>
  <c r="I6"/>
  <c r="AW6" s="1"/>
  <c r="G6"/>
  <c r="AU33" i="50"/>
  <c r="AS33"/>
  <c r="AR33"/>
  <c r="AQ33"/>
  <c r="AO33"/>
  <c r="AM33"/>
  <c r="AL33"/>
  <c r="AJ33"/>
  <c r="AH33"/>
  <c r="AG33"/>
  <c r="AE33"/>
  <c r="AC33"/>
  <c r="AB33"/>
  <c r="Z33"/>
  <c r="X33"/>
  <c r="W33"/>
  <c r="U33"/>
  <c r="S33"/>
  <c r="R33"/>
  <c r="P33"/>
  <c r="N33"/>
  <c r="M33"/>
  <c r="K33"/>
  <c r="I33"/>
  <c r="H33"/>
  <c r="F33"/>
  <c r="AU13"/>
  <c r="AS13"/>
  <c r="AR13"/>
  <c r="AQ13"/>
  <c r="AO13"/>
  <c r="AM13"/>
  <c r="AL13"/>
  <c r="AJ13"/>
  <c r="AH13"/>
  <c r="AG13"/>
  <c r="AE13"/>
  <c r="AC13"/>
  <c r="AB13"/>
  <c r="Z13"/>
  <c r="X13"/>
  <c r="W13"/>
  <c r="U13"/>
  <c r="S13"/>
  <c r="R13"/>
  <c r="P13"/>
  <c r="N13"/>
  <c r="M13"/>
  <c r="K13"/>
  <c r="I13"/>
  <c r="H13"/>
  <c r="F13"/>
  <c r="AU36"/>
  <c r="AS36"/>
  <c r="AR36"/>
  <c r="AQ36"/>
  <c r="AO36"/>
  <c r="AM36"/>
  <c r="AL36"/>
  <c r="AJ36"/>
  <c r="AH36"/>
  <c r="AG36"/>
  <c r="AE36"/>
  <c r="AC36"/>
  <c r="AB36"/>
  <c r="Z36"/>
  <c r="X36"/>
  <c r="W36"/>
  <c r="U36"/>
  <c r="S36"/>
  <c r="R36"/>
  <c r="P36"/>
  <c r="N36"/>
  <c r="M36"/>
  <c r="K36"/>
  <c r="I36"/>
  <c r="H36"/>
  <c r="F36"/>
  <c r="AU8"/>
  <c r="AS8"/>
  <c r="AR8"/>
  <c r="AQ8"/>
  <c r="AO8"/>
  <c r="AM8"/>
  <c r="AL8"/>
  <c r="AJ8"/>
  <c r="AH8"/>
  <c r="AG8"/>
  <c r="AE8"/>
  <c r="AC8"/>
  <c r="AB8"/>
  <c r="Z8"/>
  <c r="X8"/>
  <c r="W8"/>
  <c r="U8"/>
  <c r="S8"/>
  <c r="R8"/>
  <c r="P8"/>
  <c r="N8"/>
  <c r="M8"/>
  <c r="K8"/>
  <c r="I8"/>
  <c r="H8"/>
  <c r="F8"/>
  <c r="AT8" s="1"/>
  <c r="AU35"/>
  <c r="AS35"/>
  <c r="AR35"/>
  <c r="AQ35"/>
  <c r="AO35"/>
  <c r="AM35"/>
  <c r="AL35"/>
  <c r="AJ35"/>
  <c r="AH35"/>
  <c r="AG35"/>
  <c r="AE35"/>
  <c r="AC35"/>
  <c r="AB35"/>
  <c r="Z35"/>
  <c r="X35"/>
  <c r="W35"/>
  <c r="U35"/>
  <c r="S35"/>
  <c r="R35"/>
  <c r="P35"/>
  <c r="N35"/>
  <c r="M35"/>
  <c r="K35"/>
  <c r="I35"/>
  <c r="H35"/>
  <c r="F35"/>
  <c r="AT35" s="1"/>
  <c r="AU25"/>
  <c r="AS25"/>
  <c r="AR25"/>
  <c r="AQ25"/>
  <c r="AO25"/>
  <c r="AM25"/>
  <c r="AL25"/>
  <c r="AJ25"/>
  <c r="AH25"/>
  <c r="AG25"/>
  <c r="AE25"/>
  <c r="AC25"/>
  <c r="AB25"/>
  <c r="Z25"/>
  <c r="X25"/>
  <c r="W25"/>
  <c r="U25"/>
  <c r="S25"/>
  <c r="R25"/>
  <c r="P25"/>
  <c r="N25"/>
  <c r="M25"/>
  <c r="K25"/>
  <c r="I25"/>
  <c r="H25"/>
  <c r="F25"/>
  <c r="AT25" s="1"/>
  <c r="AU20"/>
  <c r="AS20"/>
  <c r="AR20"/>
  <c r="AQ20"/>
  <c r="AO20"/>
  <c r="AM20"/>
  <c r="AL20"/>
  <c r="AJ20"/>
  <c r="AH20"/>
  <c r="AG20"/>
  <c r="AE20"/>
  <c r="AC20"/>
  <c r="AB20"/>
  <c r="Z20"/>
  <c r="X20"/>
  <c r="W20"/>
  <c r="U20"/>
  <c r="S20"/>
  <c r="R20"/>
  <c r="P20"/>
  <c r="N20"/>
  <c r="M20"/>
  <c r="K20"/>
  <c r="I20"/>
  <c r="H20"/>
  <c r="F20"/>
  <c r="AT20" s="1"/>
  <c r="AU32"/>
  <c r="AS32"/>
  <c r="AR32"/>
  <c r="AQ32"/>
  <c r="AO32"/>
  <c r="AM32"/>
  <c r="AL32"/>
  <c r="AJ32"/>
  <c r="AH32"/>
  <c r="AG32"/>
  <c r="AE32"/>
  <c r="AC32"/>
  <c r="AB32"/>
  <c r="Z32"/>
  <c r="X32"/>
  <c r="W32"/>
  <c r="U32"/>
  <c r="S32"/>
  <c r="R32"/>
  <c r="P32"/>
  <c r="N32"/>
  <c r="M32"/>
  <c r="K32"/>
  <c r="I32"/>
  <c r="H32"/>
  <c r="F32"/>
  <c r="AT32" s="1"/>
  <c r="AU7"/>
  <c r="AS7"/>
  <c r="AR7"/>
  <c r="AQ7"/>
  <c r="AO7"/>
  <c r="AM7"/>
  <c r="AL7"/>
  <c r="AJ7"/>
  <c r="AH7"/>
  <c r="AG7"/>
  <c r="AE7"/>
  <c r="AC7"/>
  <c r="AB7"/>
  <c r="Z7"/>
  <c r="X7"/>
  <c r="W7"/>
  <c r="U7"/>
  <c r="S7"/>
  <c r="R7"/>
  <c r="P7"/>
  <c r="N7"/>
  <c r="M7"/>
  <c r="K7"/>
  <c r="I7"/>
  <c r="H7"/>
  <c r="F7"/>
  <c r="AT7" s="1"/>
  <c r="AU19"/>
  <c r="AS19"/>
  <c r="AR19"/>
  <c r="AQ19"/>
  <c r="AO19"/>
  <c r="AM19"/>
  <c r="AL19"/>
  <c r="AJ19"/>
  <c r="AH19"/>
  <c r="AG19"/>
  <c r="AE19"/>
  <c r="AC19"/>
  <c r="AB19"/>
  <c r="Z19"/>
  <c r="X19"/>
  <c r="W19"/>
  <c r="U19"/>
  <c r="S19"/>
  <c r="R19"/>
  <c r="P19"/>
  <c r="N19"/>
  <c r="M19"/>
  <c r="K19"/>
  <c r="I19"/>
  <c r="H19"/>
  <c r="F19"/>
  <c r="AT19" s="1"/>
  <c r="AU12"/>
  <c r="AS12"/>
  <c r="AR12"/>
  <c r="AQ12"/>
  <c r="AO12"/>
  <c r="AM12"/>
  <c r="AL12"/>
  <c r="AJ12"/>
  <c r="AH12"/>
  <c r="AG12"/>
  <c r="AE12"/>
  <c r="AC12"/>
  <c r="AB12"/>
  <c r="Z12"/>
  <c r="X12"/>
  <c r="W12"/>
  <c r="U12"/>
  <c r="S12"/>
  <c r="R12"/>
  <c r="P12"/>
  <c r="N12"/>
  <c r="M12"/>
  <c r="K12"/>
  <c r="I12"/>
  <c r="H12"/>
  <c r="F12"/>
  <c r="AT12" s="1"/>
  <c r="AU6"/>
  <c r="AS6"/>
  <c r="AR6"/>
  <c r="AQ6"/>
  <c r="AO6"/>
  <c r="AM6"/>
  <c r="AL6"/>
  <c r="AJ6"/>
  <c r="AH6"/>
  <c r="AG6"/>
  <c r="AE6"/>
  <c r="AC6"/>
  <c r="AB6"/>
  <c r="Z6"/>
  <c r="X6"/>
  <c r="W6"/>
  <c r="U6"/>
  <c r="S6"/>
  <c r="R6"/>
  <c r="P6"/>
  <c r="N6"/>
  <c r="M6"/>
  <c r="K6"/>
  <c r="I6"/>
  <c r="H6"/>
  <c r="F6"/>
  <c r="AT6" s="1"/>
  <c r="AU24"/>
  <c r="AS24"/>
  <c r="AR24"/>
  <c r="AQ24"/>
  <c r="AO24"/>
  <c r="AM24"/>
  <c r="AL24"/>
  <c r="AJ24"/>
  <c r="AH24"/>
  <c r="AG24"/>
  <c r="AE24"/>
  <c r="AC24"/>
  <c r="AB24"/>
  <c r="Z24"/>
  <c r="X24"/>
  <c r="W24"/>
  <c r="U24"/>
  <c r="S24"/>
  <c r="R24"/>
  <c r="P24"/>
  <c r="N24"/>
  <c r="M24"/>
  <c r="K24"/>
  <c r="I24"/>
  <c r="H24"/>
  <c r="F24"/>
  <c r="AT24" s="1"/>
  <c r="AU23"/>
  <c r="AS23"/>
  <c r="AR23"/>
  <c r="AQ23"/>
  <c r="AO23"/>
  <c r="AM23"/>
  <c r="AL23"/>
  <c r="AJ23"/>
  <c r="AH23"/>
  <c r="AG23"/>
  <c r="AE23"/>
  <c r="AC23"/>
  <c r="AB23"/>
  <c r="Z23"/>
  <c r="X23"/>
  <c r="W23"/>
  <c r="U23"/>
  <c r="S23"/>
  <c r="R23"/>
  <c r="P23"/>
  <c r="N23"/>
  <c r="M23"/>
  <c r="K23"/>
  <c r="I23"/>
  <c r="H23"/>
  <c r="F23"/>
  <c r="AT23" s="1"/>
  <c r="AU22"/>
  <c r="AS22"/>
  <c r="AR22"/>
  <c r="AQ22"/>
  <c r="AO22"/>
  <c r="AM22"/>
  <c r="AL22"/>
  <c r="AJ22"/>
  <c r="AH22"/>
  <c r="AG22"/>
  <c r="AE22"/>
  <c r="AC22"/>
  <c r="AB22"/>
  <c r="Z22"/>
  <c r="X22"/>
  <c r="W22"/>
  <c r="U22"/>
  <c r="S22"/>
  <c r="R22"/>
  <c r="P22"/>
  <c r="N22"/>
  <c r="M22"/>
  <c r="K22"/>
  <c r="I22"/>
  <c r="H22"/>
  <c r="F22"/>
  <c r="AT22" s="1"/>
  <c r="AU18"/>
  <c r="AS18"/>
  <c r="AR18"/>
  <c r="AQ18"/>
  <c r="AO18"/>
  <c r="AM18"/>
  <c r="AL18"/>
  <c r="AJ18"/>
  <c r="AH18"/>
  <c r="AG18"/>
  <c r="AE18"/>
  <c r="AC18"/>
  <c r="AB18"/>
  <c r="Z18"/>
  <c r="X18"/>
  <c r="W18"/>
  <c r="U18"/>
  <c r="S18"/>
  <c r="R18"/>
  <c r="P18"/>
  <c r="N18"/>
  <c r="M18"/>
  <c r="K18"/>
  <c r="I18"/>
  <c r="H18"/>
  <c r="F18"/>
  <c r="AT18" s="1"/>
  <c r="AU5"/>
  <c r="AS5"/>
  <c r="AR5"/>
  <c r="AQ5"/>
  <c r="AO5"/>
  <c r="AM5"/>
  <c r="AL5"/>
  <c r="AJ5"/>
  <c r="AH5"/>
  <c r="AG5"/>
  <c r="AE5"/>
  <c r="AC5"/>
  <c r="AB5"/>
  <c r="Z5"/>
  <c r="X5"/>
  <c r="W5"/>
  <c r="U5"/>
  <c r="S5"/>
  <c r="R5"/>
  <c r="P5"/>
  <c r="N5"/>
  <c r="M5"/>
  <c r="K5"/>
  <c r="I5"/>
  <c r="H5"/>
  <c r="F5"/>
  <c r="AT5" s="1"/>
  <c r="AU4"/>
  <c r="AS4"/>
  <c r="AR4"/>
  <c r="AQ4"/>
  <c r="AO4"/>
  <c r="AM4"/>
  <c r="AL4"/>
  <c r="AJ4"/>
  <c r="AH4"/>
  <c r="AG4"/>
  <c r="AE4"/>
  <c r="AC4"/>
  <c r="AB4"/>
  <c r="Z4"/>
  <c r="X4"/>
  <c r="W4"/>
  <c r="U4"/>
  <c r="S4"/>
  <c r="R4"/>
  <c r="P4"/>
  <c r="N4"/>
  <c r="M4"/>
  <c r="K4"/>
  <c r="I4"/>
  <c r="H4"/>
  <c r="F4"/>
  <c r="AT4" s="1"/>
  <c r="AU31"/>
  <c r="AS31"/>
  <c r="AR31"/>
  <c r="AQ31"/>
  <c r="AO31"/>
  <c r="AM31"/>
  <c r="AL31"/>
  <c r="AJ31"/>
  <c r="AH31"/>
  <c r="AG31"/>
  <c r="AE31"/>
  <c r="AC31"/>
  <c r="AB31"/>
  <c r="Z31"/>
  <c r="X31"/>
  <c r="W31"/>
  <c r="U31"/>
  <c r="S31"/>
  <c r="R31"/>
  <c r="P31"/>
  <c r="N31"/>
  <c r="M31"/>
  <c r="K31"/>
  <c r="I31"/>
  <c r="H31"/>
  <c r="F31"/>
  <c r="AT31" s="1"/>
  <c r="AU30"/>
  <c r="AS30"/>
  <c r="AR30"/>
  <c r="AQ30"/>
  <c r="AO30"/>
  <c r="AM30"/>
  <c r="AL30"/>
  <c r="AJ30"/>
  <c r="AH30"/>
  <c r="AG30"/>
  <c r="AE30"/>
  <c r="AC30"/>
  <c r="AB30"/>
  <c r="Z30"/>
  <c r="X30"/>
  <c r="W30"/>
  <c r="U30"/>
  <c r="S30"/>
  <c r="R30"/>
  <c r="P30"/>
  <c r="N30"/>
  <c r="M30"/>
  <c r="K30"/>
  <c r="I30"/>
  <c r="H30"/>
  <c r="F30"/>
  <c r="AT30" s="1"/>
  <c r="AU17"/>
  <c r="AS17"/>
  <c r="AR17"/>
  <c r="AQ17"/>
  <c r="AO17"/>
  <c r="AM17"/>
  <c r="AL17"/>
  <c r="AJ17"/>
  <c r="AH17"/>
  <c r="AG17"/>
  <c r="AE17"/>
  <c r="AC17"/>
  <c r="AB17"/>
  <c r="Z17"/>
  <c r="X17"/>
  <c r="W17"/>
  <c r="U17"/>
  <c r="S17"/>
  <c r="R17"/>
  <c r="P17"/>
  <c r="N17"/>
  <c r="M17"/>
  <c r="K17"/>
  <c r="I17"/>
  <c r="H17"/>
  <c r="F17"/>
  <c r="AT17" s="1"/>
  <c r="AU11"/>
  <c r="AS11"/>
  <c r="AR11"/>
  <c r="AQ11"/>
  <c r="AO11"/>
  <c r="AM11"/>
  <c r="AL11"/>
  <c r="AJ11"/>
  <c r="AH11"/>
  <c r="AG11"/>
  <c r="AE11"/>
  <c r="AC11"/>
  <c r="AB11"/>
  <c r="Z11"/>
  <c r="X11"/>
  <c r="W11"/>
  <c r="U11"/>
  <c r="S11"/>
  <c r="R11"/>
  <c r="P11"/>
  <c r="N11"/>
  <c r="M11"/>
  <c r="K11"/>
  <c r="I11"/>
  <c r="H11"/>
  <c r="F11"/>
  <c r="AT11" s="1"/>
  <c r="AU16"/>
  <c r="AS16"/>
  <c r="AR16"/>
  <c r="AQ16"/>
  <c r="AO16"/>
  <c r="AM16"/>
  <c r="AL16"/>
  <c r="AJ16"/>
  <c r="AH16"/>
  <c r="AG16"/>
  <c r="AE16"/>
  <c r="AC16"/>
  <c r="AB16"/>
  <c r="Z16"/>
  <c r="X16"/>
  <c r="W16"/>
  <c r="U16"/>
  <c r="S16"/>
  <c r="R16"/>
  <c r="P16"/>
  <c r="N16"/>
  <c r="M16"/>
  <c r="K16"/>
  <c r="I16"/>
  <c r="H16"/>
  <c r="F16"/>
  <c r="AT16" s="1"/>
  <c r="AU15"/>
  <c r="AS15"/>
  <c r="AR15"/>
  <c r="AQ15"/>
  <c r="AO15"/>
  <c r="AM15"/>
  <c r="AL15"/>
  <c r="AJ15"/>
  <c r="AH15"/>
  <c r="AG15"/>
  <c r="AE15"/>
  <c r="AC15"/>
  <c r="AB15"/>
  <c r="Z15"/>
  <c r="X15"/>
  <c r="W15"/>
  <c r="U15"/>
  <c r="S15"/>
  <c r="R15"/>
  <c r="P15"/>
  <c r="N15"/>
  <c r="M15"/>
  <c r="K15"/>
  <c r="I15"/>
  <c r="H15"/>
  <c r="F15"/>
  <c r="AT15" s="1"/>
  <c r="AU10"/>
  <c r="AS10"/>
  <c r="AR10"/>
  <c r="AQ10"/>
  <c r="AO10"/>
  <c r="AM10"/>
  <c r="AL10"/>
  <c r="AJ10"/>
  <c r="AH10"/>
  <c r="AG10"/>
  <c r="AE10"/>
  <c r="AC10"/>
  <c r="AB10"/>
  <c r="Z10"/>
  <c r="X10"/>
  <c r="W10"/>
  <c r="U10"/>
  <c r="S10"/>
  <c r="R10"/>
  <c r="P10"/>
  <c r="N10"/>
  <c r="M10"/>
  <c r="K10"/>
  <c r="I10"/>
  <c r="H10"/>
  <c r="F10"/>
  <c r="AT10" s="1"/>
  <c r="AU29"/>
  <c r="AS29"/>
  <c r="AR29"/>
  <c r="AQ29"/>
  <c r="AO29"/>
  <c r="AM29"/>
  <c r="AL29"/>
  <c r="AJ29"/>
  <c r="AH29"/>
  <c r="AG29"/>
  <c r="AE29"/>
  <c r="AC29"/>
  <c r="AB29"/>
  <c r="Z29"/>
  <c r="X29"/>
  <c r="W29"/>
  <c r="U29"/>
  <c r="S29"/>
  <c r="R29"/>
  <c r="P29"/>
  <c r="N29"/>
  <c r="M29"/>
  <c r="K29"/>
  <c r="I29"/>
  <c r="H29"/>
  <c r="F29"/>
  <c r="AT29" s="1"/>
  <c r="AU28"/>
  <c r="AS28"/>
  <c r="AR28"/>
  <c r="AQ28"/>
  <c r="AO28"/>
  <c r="AM28"/>
  <c r="AL28"/>
  <c r="AJ28"/>
  <c r="AH28"/>
  <c r="AG28"/>
  <c r="AE28"/>
  <c r="AC28"/>
  <c r="AB28"/>
  <c r="Z28"/>
  <c r="X28"/>
  <c r="W28"/>
  <c r="U28"/>
  <c r="S28"/>
  <c r="R28"/>
  <c r="P28"/>
  <c r="N28"/>
  <c r="M28"/>
  <c r="K28"/>
  <c r="I28"/>
  <c r="H28"/>
  <c r="F28"/>
  <c r="AT28" s="1"/>
  <c r="AU27"/>
  <c r="AS27"/>
  <c r="AR27"/>
  <c r="AQ27"/>
  <c r="AO27"/>
  <c r="AM27"/>
  <c r="AL27"/>
  <c r="AJ27"/>
  <c r="AH27"/>
  <c r="AG27"/>
  <c r="AE27"/>
  <c r="AC27"/>
  <c r="AB27"/>
  <c r="Z27"/>
  <c r="X27"/>
  <c r="W27"/>
  <c r="U27"/>
  <c r="S27"/>
  <c r="R27"/>
  <c r="P27"/>
  <c r="N27"/>
  <c r="M27"/>
  <c r="K27"/>
  <c r="I27"/>
  <c r="H27"/>
  <c r="F27"/>
  <c r="AT27" s="1"/>
  <c r="AQ4" i="45"/>
  <c r="AQ5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"/>
  <c r="AL4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"/>
  <c r="AG4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"/>
  <c r="M32" i="49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J25" i="33"/>
  <c r="J26"/>
  <c r="J24"/>
  <c r="J15"/>
  <c r="J16"/>
  <c r="J17"/>
  <c r="J14"/>
  <c r="J6"/>
  <c r="J7"/>
  <c r="J5"/>
  <c r="I26"/>
  <c r="I16"/>
  <c r="I17" s="1"/>
  <c r="C17"/>
  <c r="D17"/>
  <c r="E17"/>
  <c r="F17"/>
  <c r="G17"/>
  <c r="H17"/>
  <c r="B17"/>
  <c r="C16"/>
  <c r="D16"/>
  <c r="E16"/>
  <c r="F16"/>
  <c r="G16"/>
  <c r="H16"/>
  <c r="B16"/>
  <c r="AO30" i="45"/>
  <c r="AO29"/>
  <c r="AO28"/>
  <c r="AO27"/>
  <c r="AO26"/>
  <c r="AO25"/>
  <c r="AO24"/>
  <c r="AO23"/>
  <c r="AO22"/>
  <c r="AO21"/>
  <c r="AO20"/>
  <c r="AO19"/>
  <c r="AO18"/>
  <c r="AO17"/>
  <c r="AO16"/>
  <c r="AO15"/>
  <c r="AO14"/>
  <c r="AO13"/>
  <c r="AO12"/>
  <c r="AO11"/>
  <c r="AO10"/>
  <c r="AO9"/>
  <c r="AO8"/>
  <c r="AO7"/>
  <c r="AO6"/>
  <c r="AO5"/>
  <c r="AO4"/>
  <c r="AO3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J5"/>
  <c r="AJ4"/>
  <c r="AJ3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AE6"/>
  <c r="AE5"/>
  <c r="AE4"/>
  <c r="AE3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Z9"/>
  <c r="Z8"/>
  <c r="Z7"/>
  <c r="Z6"/>
  <c r="Z5"/>
  <c r="Z4"/>
  <c r="Z3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7"/>
  <c r="U6"/>
  <c r="U5"/>
  <c r="U4"/>
  <c r="U3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AU30"/>
  <c r="AS30"/>
  <c r="AR30"/>
  <c r="AM30"/>
  <c r="AH30"/>
  <c r="AC30"/>
  <c r="X30"/>
  <c r="S30"/>
  <c r="N30"/>
  <c r="I30"/>
  <c r="AT30"/>
  <c r="AU29"/>
  <c r="AS29"/>
  <c r="AR29"/>
  <c r="AM29"/>
  <c r="AH29"/>
  <c r="AC29"/>
  <c r="X29"/>
  <c r="S29"/>
  <c r="N29"/>
  <c r="I29"/>
  <c r="AV29"/>
  <c r="AT29"/>
  <c r="AU28"/>
  <c r="AS28"/>
  <c r="AR28"/>
  <c r="AM28"/>
  <c r="AH28"/>
  <c r="AC28"/>
  <c r="X28"/>
  <c r="S28"/>
  <c r="N28"/>
  <c r="I28"/>
  <c r="AT28"/>
  <c r="AU27"/>
  <c r="AS27"/>
  <c r="AR27"/>
  <c r="AM27"/>
  <c r="AH27"/>
  <c r="AC27"/>
  <c r="X27"/>
  <c r="S27"/>
  <c r="N27"/>
  <c r="I27"/>
  <c r="AV27"/>
  <c r="AT27"/>
  <c r="AU26"/>
  <c r="AS26"/>
  <c r="AR26"/>
  <c r="AM26"/>
  <c r="AH26"/>
  <c r="AC26"/>
  <c r="X26"/>
  <c r="S26"/>
  <c r="N26"/>
  <c r="I26"/>
  <c r="AT26"/>
  <c r="AU25"/>
  <c r="AS25"/>
  <c r="AR25"/>
  <c r="AM25"/>
  <c r="AH25"/>
  <c r="AC25"/>
  <c r="X25"/>
  <c r="S25"/>
  <c r="N25"/>
  <c r="I25"/>
  <c r="AV25"/>
  <c r="AT25"/>
  <c r="AU24"/>
  <c r="AS24"/>
  <c r="AR24"/>
  <c r="AM24"/>
  <c r="AH24"/>
  <c r="AC24"/>
  <c r="X24"/>
  <c r="S24"/>
  <c r="N24"/>
  <c r="I24"/>
  <c r="AT24"/>
  <c r="AU23"/>
  <c r="AS23"/>
  <c r="AR23"/>
  <c r="AM23"/>
  <c r="AH23"/>
  <c r="AC23"/>
  <c r="X23"/>
  <c r="S23"/>
  <c r="N23"/>
  <c r="I23"/>
  <c r="AV23"/>
  <c r="AT23"/>
  <c r="AU22"/>
  <c r="AS22"/>
  <c r="AR22"/>
  <c r="AM22"/>
  <c r="AH22"/>
  <c r="AC22"/>
  <c r="X22"/>
  <c r="S22"/>
  <c r="N22"/>
  <c r="I22"/>
  <c r="AT22"/>
  <c r="AU21"/>
  <c r="AS21"/>
  <c r="AR21"/>
  <c r="AM21"/>
  <c r="AH21"/>
  <c r="AC21"/>
  <c r="X21"/>
  <c r="S21"/>
  <c r="N21"/>
  <c r="I21"/>
  <c r="AV21"/>
  <c r="AT21"/>
  <c r="AU20"/>
  <c r="AS20"/>
  <c r="AR20"/>
  <c r="AM20"/>
  <c r="AH20"/>
  <c r="AC20"/>
  <c r="X20"/>
  <c r="S20"/>
  <c r="N20"/>
  <c r="I20"/>
  <c r="AT20"/>
  <c r="AU19"/>
  <c r="AS19"/>
  <c r="AR19"/>
  <c r="AM19"/>
  <c r="AH19"/>
  <c r="AC19"/>
  <c r="X19"/>
  <c r="S19"/>
  <c r="N19"/>
  <c r="I19"/>
  <c r="AV19"/>
  <c r="AT19"/>
  <c r="AU18"/>
  <c r="AS18"/>
  <c r="AR18"/>
  <c r="AM18"/>
  <c r="AH18"/>
  <c r="AC18"/>
  <c r="X18"/>
  <c r="S18"/>
  <c r="N18"/>
  <c r="I18"/>
  <c r="AT18"/>
  <c r="AU17"/>
  <c r="AS17"/>
  <c r="AR17"/>
  <c r="AM17"/>
  <c r="AH17"/>
  <c r="AC17"/>
  <c r="X17"/>
  <c r="S17"/>
  <c r="N17"/>
  <c r="I17"/>
  <c r="AV17"/>
  <c r="AT17"/>
  <c r="AU16"/>
  <c r="AS16"/>
  <c r="AR16"/>
  <c r="AM16"/>
  <c r="AH16"/>
  <c r="AC16"/>
  <c r="X16"/>
  <c r="S16"/>
  <c r="N16"/>
  <c r="I16"/>
  <c r="AT16"/>
  <c r="AU15"/>
  <c r="AS15"/>
  <c r="AR15"/>
  <c r="AM15"/>
  <c r="AH15"/>
  <c r="AC15"/>
  <c r="X15"/>
  <c r="S15"/>
  <c r="N15"/>
  <c r="I15"/>
  <c r="AV15"/>
  <c r="AT15"/>
  <c r="AU14"/>
  <c r="AS14"/>
  <c r="AR14"/>
  <c r="AM14"/>
  <c r="AH14"/>
  <c r="AC14"/>
  <c r="X14"/>
  <c r="S14"/>
  <c r="N14"/>
  <c r="I14"/>
  <c r="AT14"/>
  <c r="AU13"/>
  <c r="AS13"/>
  <c r="AR13"/>
  <c r="AM13"/>
  <c r="AH13"/>
  <c r="AC13"/>
  <c r="X13"/>
  <c r="S13"/>
  <c r="N13"/>
  <c r="I13"/>
  <c r="AV13"/>
  <c r="AT13"/>
  <c r="AU12"/>
  <c r="AS12"/>
  <c r="AR12"/>
  <c r="AM12"/>
  <c r="AH12"/>
  <c r="AC12"/>
  <c r="X12"/>
  <c r="S12"/>
  <c r="N12"/>
  <c r="I12"/>
  <c r="AT12"/>
  <c r="AU11"/>
  <c r="AS11"/>
  <c r="AR11"/>
  <c r="AM11"/>
  <c r="AH11"/>
  <c r="AC11"/>
  <c r="X11"/>
  <c r="S11"/>
  <c r="N11"/>
  <c r="I11"/>
  <c r="AV11"/>
  <c r="AT11"/>
  <c r="AU10"/>
  <c r="AS10"/>
  <c r="AR10"/>
  <c r="AM10"/>
  <c r="AH10"/>
  <c r="AC10"/>
  <c r="X10"/>
  <c r="S10"/>
  <c r="N10"/>
  <c r="I10"/>
  <c r="AT10"/>
  <c r="AU9"/>
  <c r="AS9"/>
  <c r="AR9"/>
  <c r="AM9"/>
  <c r="AH9"/>
  <c r="AC9"/>
  <c r="X9"/>
  <c r="S9"/>
  <c r="N9"/>
  <c r="I9"/>
  <c r="AV9"/>
  <c r="AT9"/>
  <c r="AU8"/>
  <c r="AS8"/>
  <c r="AR8"/>
  <c r="AM8"/>
  <c r="AH8"/>
  <c r="AC8"/>
  <c r="X8"/>
  <c r="S8"/>
  <c r="N8"/>
  <c r="I8"/>
  <c r="AT8"/>
  <c r="AU7"/>
  <c r="AS7"/>
  <c r="AR7"/>
  <c r="AM7"/>
  <c r="AH7"/>
  <c r="AC7"/>
  <c r="X7"/>
  <c r="S7"/>
  <c r="N7"/>
  <c r="I7"/>
  <c r="AV7"/>
  <c r="AT7"/>
  <c r="AU6"/>
  <c r="AS6"/>
  <c r="AR6"/>
  <c r="AM6"/>
  <c r="AH6"/>
  <c r="AC6"/>
  <c r="X6"/>
  <c r="S6"/>
  <c r="N6"/>
  <c r="I6"/>
  <c r="AT6"/>
  <c r="AU5"/>
  <c r="AS5"/>
  <c r="AR5"/>
  <c r="AM5"/>
  <c r="AH5"/>
  <c r="AC5"/>
  <c r="X5"/>
  <c r="S5"/>
  <c r="N5"/>
  <c r="I5"/>
  <c r="AV5"/>
  <c r="AT5"/>
  <c r="AU4"/>
  <c r="AS4"/>
  <c r="AR4"/>
  <c r="AM4"/>
  <c r="AH4"/>
  <c r="AC4"/>
  <c r="X4"/>
  <c r="S4"/>
  <c r="N4"/>
  <c r="I4"/>
  <c r="AT4"/>
  <c r="AU3"/>
  <c r="AS3"/>
  <c r="AR3"/>
  <c r="AM3"/>
  <c r="AH3"/>
  <c r="AC3"/>
  <c r="X3"/>
  <c r="S3"/>
  <c r="N3"/>
  <c r="I3"/>
  <c r="AV3"/>
  <c r="AT3"/>
  <c r="I17" i="43"/>
  <c r="H17"/>
  <c r="G17"/>
  <c r="F17"/>
  <c r="E17"/>
  <c r="D17"/>
  <c r="C17"/>
  <c r="B17"/>
  <c r="C26" i="33"/>
  <c r="D26"/>
  <c r="E26"/>
  <c r="F26"/>
  <c r="G26"/>
  <c r="H26"/>
  <c r="B26"/>
  <c r="E64" i="38"/>
  <c r="G64"/>
  <c r="H64"/>
  <c r="J64"/>
  <c r="K64"/>
  <c r="M64"/>
  <c r="N64"/>
  <c r="P64"/>
  <c r="Q64"/>
  <c r="S64"/>
  <c r="T64"/>
  <c r="V64"/>
  <c r="W64"/>
  <c r="Y64"/>
  <c r="Z64"/>
  <c r="D64"/>
  <c r="C64"/>
  <c r="E58"/>
  <c r="G58"/>
  <c r="H58"/>
  <c r="J58"/>
  <c r="K58"/>
  <c r="M58"/>
  <c r="N58"/>
  <c r="P58"/>
  <c r="Q58"/>
  <c r="S58"/>
  <c r="T58"/>
  <c r="V58"/>
  <c r="W58"/>
  <c r="Y58"/>
  <c r="Z58"/>
  <c r="D58"/>
  <c r="C58"/>
  <c r="E43"/>
  <c r="G43"/>
  <c r="H43"/>
  <c r="J43"/>
  <c r="K43"/>
  <c r="M43"/>
  <c r="N43"/>
  <c r="P43"/>
  <c r="Q43"/>
  <c r="S43"/>
  <c r="T43"/>
  <c r="V43"/>
  <c r="W43"/>
  <c r="Y43"/>
  <c r="Z43"/>
  <c r="D43"/>
  <c r="C43"/>
  <c r="E35"/>
  <c r="G35"/>
  <c r="H35"/>
  <c r="J35"/>
  <c r="K35"/>
  <c r="M35"/>
  <c r="N35"/>
  <c r="P35"/>
  <c r="Q35"/>
  <c r="S35"/>
  <c r="T35"/>
  <c r="V35"/>
  <c r="W35"/>
  <c r="Y35"/>
  <c r="Z35"/>
  <c r="D35"/>
  <c r="C35"/>
  <c r="E20"/>
  <c r="G20"/>
  <c r="H20"/>
  <c r="J20"/>
  <c r="K20"/>
  <c r="M20"/>
  <c r="N20"/>
  <c r="P20"/>
  <c r="Q20"/>
  <c r="S20"/>
  <c r="T20"/>
  <c r="V20"/>
  <c r="W20"/>
  <c r="Y20"/>
  <c r="Z20"/>
  <c r="D20"/>
  <c r="C20"/>
  <c r="AC66"/>
  <c r="AB66"/>
  <c r="AA66"/>
  <c r="X66"/>
  <c r="U66"/>
  <c r="R66"/>
  <c r="O66"/>
  <c r="L66"/>
  <c r="I66"/>
  <c r="F66"/>
  <c r="AC65"/>
  <c r="AB65"/>
  <c r="AA65"/>
  <c r="X65"/>
  <c r="U65"/>
  <c r="R65"/>
  <c r="O65"/>
  <c r="L65"/>
  <c r="I65"/>
  <c r="F65"/>
  <c r="AC60"/>
  <c r="AB60"/>
  <c r="AA60"/>
  <c r="X60"/>
  <c r="U60"/>
  <c r="R60"/>
  <c r="O60"/>
  <c r="L60"/>
  <c r="I60"/>
  <c r="F60"/>
  <c r="AC59"/>
  <c r="AB59"/>
  <c r="AA59"/>
  <c r="X59"/>
  <c r="U59"/>
  <c r="R59"/>
  <c r="O59"/>
  <c r="L59"/>
  <c r="I59"/>
  <c r="F59"/>
  <c r="AC45"/>
  <c r="AB45"/>
  <c r="AA45"/>
  <c r="X45"/>
  <c r="U45"/>
  <c r="R45"/>
  <c r="O45"/>
  <c r="L45"/>
  <c r="I45"/>
  <c r="F45"/>
  <c r="AC44"/>
  <c r="AB44"/>
  <c r="AA44"/>
  <c r="X44"/>
  <c r="U44"/>
  <c r="R44"/>
  <c r="O44"/>
  <c r="L44"/>
  <c r="I44"/>
  <c r="F44"/>
  <c r="AC37"/>
  <c r="AB37"/>
  <c r="AA37"/>
  <c r="X37"/>
  <c r="U37"/>
  <c r="R37"/>
  <c r="O37"/>
  <c r="L37"/>
  <c r="I37"/>
  <c r="F37"/>
  <c r="AC36"/>
  <c r="AB36"/>
  <c r="AA36"/>
  <c r="X36"/>
  <c r="U36"/>
  <c r="R36"/>
  <c r="O36"/>
  <c r="L36"/>
  <c r="I36"/>
  <c r="F36"/>
  <c r="AC22"/>
  <c r="AB22"/>
  <c r="AA22"/>
  <c r="X22"/>
  <c r="U22"/>
  <c r="R22"/>
  <c r="O22"/>
  <c r="L22"/>
  <c r="I22"/>
  <c r="F22"/>
  <c r="AC21"/>
  <c r="AB21"/>
  <c r="AA21"/>
  <c r="X21"/>
  <c r="U21"/>
  <c r="R21"/>
  <c r="O21"/>
  <c r="L21"/>
  <c r="I21"/>
  <c r="F21"/>
  <c r="F13"/>
  <c r="F14"/>
  <c r="I13"/>
  <c r="I14"/>
  <c r="L13"/>
  <c r="L14"/>
  <c r="O13"/>
  <c r="O14"/>
  <c r="R13"/>
  <c r="R14"/>
  <c r="U13"/>
  <c r="U14"/>
  <c r="X13"/>
  <c r="X14"/>
  <c r="AA13"/>
  <c r="AA14"/>
  <c r="AC13"/>
  <c r="AC14"/>
  <c r="AB13"/>
  <c r="AB14"/>
  <c r="AF14" i="60" l="1"/>
  <c r="AF44"/>
  <c r="F34" i="59"/>
  <c r="L34"/>
  <c r="R34"/>
  <c r="T34"/>
  <c r="U8"/>
  <c r="U16"/>
  <c r="U24"/>
  <c r="U13"/>
  <c r="U15"/>
  <c r="U28"/>
  <c r="U20"/>
  <c r="U26"/>
  <c r="U27"/>
  <c r="U14"/>
  <c r="U22"/>
  <c r="U19"/>
  <c r="U31"/>
  <c r="U23"/>
  <c r="U10"/>
  <c r="U34" s="1"/>
  <c r="U30" i="58"/>
  <c r="U31"/>
  <c r="U25"/>
  <c r="U23"/>
  <c r="U15"/>
  <c r="U9"/>
  <c r="U7"/>
  <c r="U6"/>
  <c r="U8"/>
  <c r="U11"/>
  <c r="U12"/>
  <c r="U13"/>
  <c r="U17"/>
  <c r="U18"/>
  <c r="U20"/>
  <c r="U22"/>
  <c r="U26"/>
  <c r="U27"/>
  <c r="U24"/>
  <c r="U28"/>
  <c r="U32"/>
  <c r="AD32" i="57"/>
  <c r="AD20"/>
  <c r="AD30"/>
  <c r="AD22"/>
  <c r="AD21"/>
  <c r="AD29" i="56"/>
  <c r="AD22"/>
  <c r="AD31"/>
  <c r="AE3" i="55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W11" i="54"/>
  <c r="AW10"/>
  <c r="AV10"/>
  <c r="AW28"/>
  <c r="AV28"/>
  <c r="AW6"/>
  <c r="AW15"/>
  <c r="AW13"/>
  <c r="AV13"/>
  <c r="AW22"/>
  <c r="AW14"/>
  <c r="AW32"/>
  <c r="AW16"/>
  <c r="AW9"/>
  <c r="AW29"/>
  <c r="AW24"/>
  <c r="AV24"/>
  <c r="AW25"/>
  <c r="AW19"/>
  <c r="AW18"/>
  <c r="AW30"/>
  <c r="AW27"/>
  <c r="AV21" i="53"/>
  <c r="AV17"/>
  <c r="AU15"/>
  <c r="AV15"/>
  <c r="AU7"/>
  <c r="AV7"/>
  <c r="AU28"/>
  <c r="AV28"/>
  <c r="AU27"/>
  <c r="AV27"/>
  <c r="AU10"/>
  <c r="AV10"/>
  <c r="AU6"/>
  <c r="AV6"/>
  <c r="AU18"/>
  <c r="AV18"/>
  <c r="AU30"/>
  <c r="AV30"/>
  <c r="AU12"/>
  <c r="AV12"/>
  <c r="AU22"/>
  <c r="AV22"/>
  <c r="AU29"/>
  <c r="AV29"/>
  <c r="AU32"/>
  <c r="AV32"/>
  <c r="AS9"/>
  <c r="AW9" s="1"/>
  <c r="AS24"/>
  <c r="AW24" s="1"/>
  <c r="AS8"/>
  <c r="AW8" s="1"/>
  <c r="AS13"/>
  <c r="AW13" s="1"/>
  <c r="AS11"/>
  <c r="AW11" s="1"/>
  <c r="AS14"/>
  <c r="AW14" s="1"/>
  <c r="AS21"/>
  <c r="AW21" s="1"/>
  <c r="AS16"/>
  <c r="AW16" s="1"/>
  <c r="AS20"/>
  <c r="AW20" s="1"/>
  <c r="AS23"/>
  <c r="AW23" s="1"/>
  <c r="AS19"/>
  <c r="AW19" s="1"/>
  <c r="AS25"/>
  <c r="AW25" s="1"/>
  <c r="AS33"/>
  <c r="AW33" s="1"/>
  <c r="AS26"/>
  <c r="AW26" s="1"/>
  <c r="AS31"/>
  <c r="AW31" s="1"/>
  <c r="AS17"/>
  <c r="AW17" s="1"/>
  <c r="AS15"/>
  <c r="AW15" s="1"/>
  <c r="AS7"/>
  <c r="AW7" s="1"/>
  <c r="AS28"/>
  <c r="AW28" s="1"/>
  <c r="AS27"/>
  <c r="AW27" s="1"/>
  <c r="AS10"/>
  <c r="AW10" s="1"/>
  <c r="AS6"/>
  <c r="AW6" s="1"/>
  <c r="AS18"/>
  <c r="AW18" s="1"/>
  <c r="AS30"/>
  <c r="AW30" s="1"/>
  <c r="AS12"/>
  <c r="AW12" s="1"/>
  <c r="AS22"/>
  <c r="AW22" s="1"/>
  <c r="AS29"/>
  <c r="AW29" s="1"/>
  <c r="AS32"/>
  <c r="AW32" s="1"/>
  <c r="AW19" i="51"/>
  <c r="AX19"/>
  <c r="AW20"/>
  <c r="AX20"/>
  <c r="AW17"/>
  <c r="AX17"/>
  <c r="AW15"/>
  <c r="AX15"/>
  <c r="AW22"/>
  <c r="AX22"/>
  <c r="AW25"/>
  <c r="AX25"/>
  <c r="AW24"/>
  <c r="AX24"/>
  <c r="AW23"/>
  <c r="AX23"/>
  <c r="AW33"/>
  <c r="AX33"/>
  <c r="AW32"/>
  <c r="AX32"/>
  <c r="AW29"/>
  <c r="AX29"/>
  <c r="AW30"/>
  <c r="AX30"/>
  <c r="AW31"/>
  <c r="AX31"/>
  <c r="AW27"/>
  <c r="AX27"/>
  <c r="AW28"/>
  <c r="AX28"/>
  <c r="AW35"/>
  <c r="AW36"/>
  <c r="AX36"/>
  <c r="AV30" i="45"/>
  <c r="AV28"/>
  <c r="AV26"/>
  <c r="AV24"/>
  <c r="AV22"/>
  <c r="AV20"/>
  <c r="AV18"/>
  <c r="AV16"/>
  <c r="AV14"/>
  <c r="AV12"/>
  <c r="AV10"/>
  <c r="AV8"/>
  <c r="AV6"/>
  <c r="AV4"/>
  <c r="AU4" i="51"/>
  <c r="AU7"/>
  <c r="AU5"/>
  <c r="AU11"/>
  <c r="AU12"/>
  <c r="AU10"/>
  <c r="AU13"/>
  <c r="AU16"/>
  <c r="AU18"/>
  <c r="AU19"/>
  <c r="AU20"/>
  <c r="AU17"/>
  <c r="AU15"/>
  <c r="AY15" s="1"/>
  <c r="AU22"/>
  <c r="AU25"/>
  <c r="AY25" s="1"/>
  <c r="AU24"/>
  <c r="AU23"/>
  <c r="AY23" s="1"/>
  <c r="AU33"/>
  <c r="AU32"/>
  <c r="AU29"/>
  <c r="AU30"/>
  <c r="AY30" s="1"/>
  <c r="AU31"/>
  <c r="AY31" s="1"/>
  <c r="AU27"/>
  <c r="AY27" s="1"/>
  <c r="AU28"/>
  <c r="AY28" s="1"/>
  <c r="AU36"/>
  <c r="AX6"/>
  <c r="AY7"/>
  <c r="AY11"/>
  <c r="AX11"/>
  <c r="AY16"/>
  <c r="AX18"/>
  <c r="AY19"/>
  <c r="AY17"/>
  <c r="AY22"/>
  <c r="AY32"/>
  <c r="AY29"/>
  <c r="AU6"/>
  <c r="AY6" s="1"/>
  <c r="AU8"/>
  <c r="AY8" s="1"/>
  <c r="AY4"/>
  <c r="AY5"/>
  <c r="AY12"/>
  <c r="AY10"/>
  <c r="AX10"/>
  <c r="AY13"/>
  <c r="AY18"/>
  <c r="AY20"/>
  <c r="AY24"/>
  <c r="AY33"/>
  <c r="AX35"/>
  <c r="AU35"/>
  <c r="AY35" s="1"/>
  <c r="AY36"/>
  <c r="AV27" i="50"/>
  <c r="AX27" s="1"/>
  <c r="AW27"/>
  <c r="AV28"/>
  <c r="AX28" s="1"/>
  <c r="AW28"/>
  <c r="AV29"/>
  <c r="AX29" s="1"/>
  <c r="AW29"/>
  <c r="AV10"/>
  <c r="AX10" s="1"/>
  <c r="AW10"/>
  <c r="AV15"/>
  <c r="AX15" s="1"/>
  <c r="AW15"/>
  <c r="AV16"/>
  <c r="AX16" s="1"/>
  <c r="AW16"/>
  <c r="AV11"/>
  <c r="AX11" s="1"/>
  <c r="AW11"/>
  <c r="AV17"/>
  <c r="AX17" s="1"/>
  <c r="AW17"/>
  <c r="AV30"/>
  <c r="AX30" s="1"/>
  <c r="AW30"/>
  <c r="AV31"/>
  <c r="AX31" s="1"/>
  <c r="AW31"/>
  <c r="AV4"/>
  <c r="AX4" s="1"/>
  <c r="AW4"/>
  <c r="AV5"/>
  <c r="AX5" s="1"/>
  <c r="AW5"/>
  <c r="AV18"/>
  <c r="AX18" s="1"/>
  <c r="AW18"/>
  <c r="AV22"/>
  <c r="AX22" s="1"/>
  <c r="AW22"/>
  <c r="AV23"/>
  <c r="AX23" s="1"/>
  <c r="AW23"/>
  <c r="AV24"/>
  <c r="AX24" s="1"/>
  <c r="AW24"/>
  <c r="AV6"/>
  <c r="AX6" s="1"/>
  <c r="AW6"/>
  <c r="AV12"/>
  <c r="AX12" s="1"/>
  <c r="AW12"/>
  <c r="AV19"/>
  <c r="AX19" s="1"/>
  <c r="AW19"/>
  <c r="AV7"/>
  <c r="AX7" s="1"/>
  <c r="AW7"/>
  <c r="AV32"/>
  <c r="AX32" s="1"/>
  <c r="AW32"/>
  <c r="AV20"/>
  <c r="AX20" s="1"/>
  <c r="AW20"/>
  <c r="AV25"/>
  <c r="AX25" s="1"/>
  <c r="AW25"/>
  <c r="AV35"/>
  <c r="AX35" s="1"/>
  <c r="AW35"/>
  <c r="AV8"/>
  <c r="AX8" s="1"/>
  <c r="AW8"/>
  <c r="AV36"/>
  <c r="AX36" s="1"/>
  <c r="AT36"/>
  <c r="AW36"/>
  <c r="AV13"/>
  <c r="AT13"/>
  <c r="AW13"/>
  <c r="AV33"/>
  <c r="AX33" s="1"/>
  <c r="AT33"/>
  <c r="AW33"/>
  <c r="AX3" i="45"/>
  <c r="AW3"/>
  <c r="AX4"/>
  <c r="AW4"/>
  <c r="AX5"/>
  <c r="AW5"/>
  <c r="AX6"/>
  <c r="AW6"/>
  <c r="AX7"/>
  <c r="AW7"/>
  <c r="AX8"/>
  <c r="AW8"/>
  <c r="AX9"/>
  <c r="AW9"/>
  <c r="AX10"/>
  <c r="AW10"/>
  <c r="AX11"/>
  <c r="AW11"/>
  <c r="AX12"/>
  <c r="AW12"/>
  <c r="AX13"/>
  <c r="AW13"/>
  <c r="AX14"/>
  <c r="AW14"/>
  <c r="AX15"/>
  <c r="AW15"/>
  <c r="AX16"/>
  <c r="AW16"/>
  <c r="AX17"/>
  <c r="AW17"/>
  <c r="AX18"/>
  <c r="AW18"/>
  <c r="AX19"/>
  <c r="AW19"/>
  <c r="AX20"/>
  <c r="AW20"/>
  <c r="AX21"/>
  <c r="AW21"/>
  <c r="AX22"/>
  <c r="AW22"/>
  <c r="AX23"/>
  <c r="AW23"/>
  <c r="AX24"/>
  <c r="AW24"/>
  <c r="AX25"/>
  <c r="AW25"/>
  <c r="AX26"/>
  <c r="AW26"/>
  <c r="AX27"/>
  <c r="AW27"/>
  <c r="AX28"/>
  <c r="AW28"/>
  <c r="AW29"/>
  <c r="AW30"/>
  <c r="AX29"/>
  <c r="AX30"/>
  <c r="AD66" i="38"/>
  <c r="AD37"/>
  <c r="AD14"/>
  <c r="AD22"/>
  <c r="AD59"/>
  <c r="AD13"/>
  <c r="AD45"/>
  <c r="AD36"/>
  <c r="AD44"/>
  <c r="AD65"/>
  <c r="AD21"/>
  <c r="AD60"/>
  <c r="E12"/>
  <c r="G12"/>
  <c r="H12"/>
  <c r="J12"/>
  <c r="K12"/>
  <c r="M12"/>
  <c r="N12"/>
  <c r="P12"/>
  <c r="Q12"/>
  <c r="S12"/>
  <c r="T12"/>
  <c r="V12"/>
  <c r="W12"/>
  <c r="Y12"/>
  <c r="Z12"/>
  <c r="D12"/>
  <c r="C12"/>
  <c r="AC51"/>
  <c r="AB51"/>
  <c r="AA51"/>
  <c r="X51"/>
  <c r="U51"/>
  <c r="R51"/>
  <c r="O51"/>
  <c r="L51"/>
  <c r="I51"/>
  <c r="F51"/>
  <c r="AC17"/>
  <c r="AB17"/>
  <c r="AA17"/>
  <c r="X17"/>
  <c r="U17"/>
  <c r="R17"/>
  <c r="O17"/>
  <c r="L17"/>
  <c r="I17"/>
  <c r="F17"/>
  <c r="AC63"/>
  <c r="AB63"/>
  <c r="AA63"/>
  <c r="X63"/>
  <c r="U63"/>
  <c r="R63"/>
  <c r="O63"/>
  <c r="L63"/>
  <c r="I63"/>
  <c r="F63"/>
  <c r="AC11"/>
  <c r="AB11"/>
  <c r="AA11"/>
  <c r="X11"/>
  <c r="U11"/>
  <c r="R11"/>
  <c r="O11"/>
  <c r="L11"/>
  <c r="I11"/>
  <c r="F11"/>
  <c r="AC62"/>
  <c r="AC64" s="1"/>
  <c r="AB62"/>
  <c r="AB64" s="1"/>
  <c r="AA62"/>
  <c r="AA64" s="1"/>
  <c r="X62"/>
  <c r="X64" s="1"/>
  <c r="U62"/>
  <c r="U64" s="1"/>
  <c r="R62"/>
  <c r="R64" s="1"/>
  <c r="O62"/>
  <c r="O64" s="1"/>
  <c r="L62"/>
  <c r="L64" s="1"/>
  <c r="I62"/>
  <c r="I64" s="1"/>
  <c r="F62"/>
  <c r="F64" s="1"/>
  <c r="AC41"/>
  <c r="AB41"/>
  <c r="AA41"/>
  <c r="X41"/>
  <c r="U41"/>
  <c r="R41"/>
  <c r="O41"/>
  <c r="L41"/>
  <c r="I41"/>
  <c r="F41"/>
  <c r="AC33"/>
  <c r="AB33"/>
  <c r="AA33"/>
  <c r="X33"/>
  <c r="U33"/>
  <c r="R33"/>
  <c r="O33"/>
  <c r="L33"/>
  <c r="I33"/>
  <c r="F33"/>
  <c r="AC53"/>
  <c r="AB53"/>
  <c r="AA53"/>
  <c r="X53"/>
  <c r="U53"/>
  <c r="R53"/>
  <c r="O53"/>
  <c r="L53"/>
  <c r="I53"/>
  <c r="F53"/>
  <c r="AC9"/>
  <c r="AB9"/>
  <c r="AA9"/>
  <c r="X9"/>
  <c r="U9"/>
  <c r="R9"/>
  <c r="O9"/>
  <c r="L9"/>
  <c r="I9"/>
  <c r="F9"/>
  <c r="AC29"/>
  <c r="AB29"/>
  <c r="AA29"/>
  <c r="X29"/>
  <c r="U29"/>
  <c r="R29"/>
  <c r="O29"/>
  <c r="L29"/>
  <c r="I29"/>
  <c r="F29"/>
  <c r="AC19"/>
  <c r="AB19"/>
  <c r="AA19"/>
  <c r="X19"/>
  <c r="U19"/>
  <c r="R19"/>
  <c r="O19"/>
  <c r="L19"/>
  <c r="I19"/>
  <c r="F19"/>
  <c r="AC7"/>
  <c r="AB7"/>
  <c r="AA7"/>
  <c r="X7"/>
  <c r="U7"/>
  <c r="R7"/>
  <c r="O7"/>
  <c r="L7"/>
  <c r="I7"/>
  <c r="F7"/>
  <c r="AC42"/>
  <c r="AB42"/>
  <c r="AA42"/>
  <c r="X42"/>
  <c r="U42"/>
  <c r="R42"/>
  <c r="O42"/>
  <c r="L42"/>
  <c r="I42"/>
  <c r="F42"/>
  <c r="AC39"/>
  <c r="AB39"/>
  <c r="AA39"/>
  <c r="X39"/>
  <c r="U39"/>
  <c r="R39"/>
  <c r="O39"/>
  <c r="L39"/>
  <c r="I39"/>
  <c r="F39"/>
  <c r="AC40"/>
  <c r="AB40"/>
  <c r="AA40"/>
  <c r="X40"/>
  <c r="U40"/>
  <c r="R40"/>
  <c r="O40"/>
  <c r="L40"/>
  <c r="I40"/>
  <c r="F40"/>
  <c r="AC30"/>
  <c r="AB30"/>
  <c r="AA30"/>
  <c r="X30"/>
  <c r="U30"/>
  <c r="R30"/>
  <c r="O30"/>
  <c r="L30"/>
  <c r="I30"/>
  <c r="F30"/>
  <c r="AC10"/>
  <c r="AB10"/>
  <c r="AA10"/>
  <c r="X10"/>
  <c r="U10"/>
  <c r="R10"/>
  <c r="O10"/>
  <c r="L10"/>
  <c r="I10"/>
  <c r="F10"/>
  <c r="AC8"/>
  <c r="AB8"/>
  <c r="AA8"/>
  <c r="X8"/>
  <c r="U8"/>
  <c r="R8"/>
  <c r="O8"/>
  <c r="L8"/>
  <c r="I8"/>
  <c r="F8"/>
  <c r="AC54"/>
  <c r="AB54"/>
  <c r="AA54"/>
  <c r="X54"/>
  <c r="U54"/>
  <c r="R54"/>
  <c r="O54"/>
  <c r="L54"/>
  <c r="I54"/>
  <c r="F54"/>
  <c r="AC52"/>
  <c r="AB52"/>
  <c r="AA52"/>
  <c r="X52"/>
  <c r="U52"/>
  <c r="R52"/>
  <c r="O52"/>
  <c r="L52"/>
  <c r="I52"/>
  <c r="F52"/>
  <c r="AC34"/>
  <c r="AB34"/>
  <c r="AA34"/>
  <c r="X34"/>
  <c r="U34"/>
  <c r="R34"/>
  <c r="O34"/>
  <c r="L34"/>
  <c r="I34"/>
  <c r="F34"/>
  <c r="AC18"/>
  <c r="AB18"/>
  <c r="AA18"/>
  <c r="X18"/>
  <c r="U18"/>
  <c r="R18"/>
  <c r="O18"/>
  <c r="L18"/>
  <c r="I18"/>
  <c r="F18"/>
  <c r="AC31"/>
  <c r="AB31"/>
  <c r="AA31"/>
  <c r="X31"/>
  <c r="U31"/>
  <c r="R31"/>
  <c r="O31"/>
  <c r="L31"/>
  <c r="I31"/>
  <c r="F31"/>
  <c r="AC32"/>
  <c r="AB32"/>
  <c r="AA32"/>
  <c r="X32"/>
  <c r="U32"/>
  <c r="R32"/>
  <c r="O32"/>
  <c r="L32"/>
  <c r="I32"/>
  <c r="F32"/>
  <c r="AC16"/>
  <c r="AB16"/>
  <c r="AB20" s="1"/>
  <c r="AA16"/>
  <c r="AA20" s="1"/>
  <c r="X16"/>
  <c r="X20" s="1"/>
  <c r="U16"/>
  <c r="U20" s="1"/>
  <c r="R16"/>
  <c r="R20" s="1"/>
  <c r="O16"/>
  <c r="O20" s="1"/>
  <c r="L16"/>
  <c r="L20" s="1"/>
  <c r="I16"/>
  <c r="I20" s="1"/>
  <c r="F16"/>
  <c r="F20" s="1"/>
  <c r="AC55"/>
  <c r="AB55"/>
  <c r="AA55"/>
  <c r="X55"/>
  <c r="U55"/>
  <c r="R55"/>
  <c r="O55"/>
  <c r="L55"/>
  <c r="I55"/>
  <c r="F55"/>
  <c r="AC56"/>
  <c r="AB56"/>
  <c r="AA56"/>
  <c r="X56"/>
  <c r="U56"/>
  <c r="R56"/>
  <c r="O56"/>
  <c r="L56"/>
  <c r="I56"/>
  <c r="F56"/>
  <c r="AC57"/>
  <c r="AB57"/>
  <c r="AA57"/>
  <c r="X57"/>
  <c r="U57"/>
  <c r="R57"/>
  <c r="O57"/>
  <c r="L57"/>
  <c r="I57"/>
  <c r="F57"/>
  <c r="M32" i="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AU30" i="26"/>
  <c r="AW30" s="1"/>
  <c r="AS30"/>
  <c r="AR30"/>
  <c r="AQ30"/>
  <c r="AO30"/>
  <c r="AM30"/>
  <c r="AL30"/>
  <c r="AJ30"/>
  <c r="AH30"/>
  <c r="AG30"/>
  <c r="AE30"/>
  <c r="AC30"/>
  <c r="AB30"/>
  <c r="Z30"/>
  <c r="X30"/>
  <c r="W30"/>
  <c r="U30"/>
  <c r="S30"/>
  <c r="R30"/>
  <c r="P30"/>
  <c r="N30"/>
  <c r="M30"/>
  <c r="K30"/>
  <c r="I30"/>
  <c r="H30"/>
  <c r="F30"/>
  <c r="AT30" s="1"/>
  <c r="AU29"/>
  <c r="AS29"/>
  <c r="AR29"/>
  <c r="AQ29"/>
  <c r="AO29"/>
  <c r="AM29"/>
  <c r="AL29"/>
  <c r="AJ29"/>
  <c r="AH29"/>
  <c r="AG29"/>
  <c r="AE29"/>
  <c r="AC29"/>
  <c r="AB29"/>
  <c r="Z29"/>
  <c r="X29"/>
  <c r="W29"/>
  <c r="U29"/>
  <c r="S29"/>
  <c r="R29"/>
  <c r="P29"/>
  <c r="N29"/>
  <c r="M29"/>
  <c r="K29"/>
  <c r="I29"/>
  <c r="H29"/>
  <c r="F29"/>
  <c r="AU28"/>
  <c r="AW28" s="1"/>
  <c r="AS28"/>
  <c r="AR28"/>
  <c r="AQ28"/>
  <c r="AO28"/>
  <c r="AM28"/>
  <c r="AL28"/>
  <c r="AJ28"/>
  <c r="AH28"/>
  <c r="AG28"/>
  <c r="AE28"/>
  <c r="AC28"/>
  <c r="AB28"/>
  <c r="Z28"/>
  <c r="X28"/>
  <c r="W28"/>
  <c r="U28"/>
  <c r="S28"/>
  <c r="R28"/>
  <c r="P28"/>
  <c r="N28"/>
  <c r="M28"/>
  <c r="K28"/>
  <c r="I28"/>
  <c r="H28"/>
  <c r="F28"/>
  <c r="AU27"/>
  <c r="AW27" s="1"/>
  <c r="AS27"/>
  <c r="AR27"/>
  <c r="AQ27"/>
  <c r="AO27"/>
  <c r="AM27"/>
  <c r="AL27"/>
  <c r="AJ27"/>
  <c r="AH27"/>
  <c r="AG27"/>
  <c r="AE27"/>
  <c r="AC27"/>
  <c r="AB27"/>
  <c r="Z27"/>
  <c r="X27"/>
  <c r="W27"/>
  <c r="U27"/>
  <c r="S27"/>
  <c r="R27"/>
  <c r="P27"/>
  <c r="N27"/>
  <c r="M27"/>
  <c r="K27"/>
  <c r="I27"/>
  <c r="H27"/>
  <c r="AV27" s="1"/>
  <c r="F27"/>
  <c r="AU26"/>
  <c r="AW26" s="1"/>
  <c r="AS26"/>
  <c r="AR26"/>
  <c r="AQ26"/>
  <c r="AO26"/>
  <c r="AM26"/>
  <c r="AL26"/>
  <c r="AJ26"/>
  <c r="AH26"/>
  <c r="AG26"/>
  <c r="AE26"/>
  <c r="AC26"/>
  <c r="AB26"/>
  <c r="Z26"/>
  <c r="X26"/>
  <c r="W26"/>
  <c r="U26"/>
  <c r="S26"/>
  <c r="R26"/>
  <c r="P26"/>
  <c r="N26"/>
  <c r="M26"/>
  <c r="K26"/>
  <c r="I26"/>
  <c r="H26"/>
  <c r="AV26" s="1"/>
  <c r="F26"/>
  <c r="AU25"/>
  <c r="AW25" s="1"/>
  <c r="AS25"/>
  <c r="AR25"/>
  <c r="AQ25"/>
  <c r="AO25"/>
  <c r="AM25"/>
  <c r="AL25"/>
  <c r="AJ25"/>
  <c r="AH25"/>
  <c r="AG25"/>
  <c r="AE25"/>
  <c r="AC25"/>
  <c r="AB25"/>
  <c r="Z25"/>
  <c r="X25"/>
  <c r="W25"/>
  <c r="U25"/>
  <c r="S25"/>
  <c r="R25"/>
  <c r="P25"/>
  <c r="N25"/>
  <c r="M25"/>
  <c r="K25"/>
  <c r="I25"/>
  <c r="H25"/>
  <c r="AV25" s="1"/>
  <c r="F25"/>
  <c r="AU24"/>
  <c r="AW24" s="1"/>
  <c r="AS24"/>
  <c r="AR24"/>
  <c r="AQ24"/>
  <c r="AO24"/>
  <c r="AM24"/>
  <c r="AL24"/>
  <c r="AJ24"/>
  <c r="AH24"/>
  <c r="AG24"/>
  <c r="AE24"/>
  <c r="AC24"/>
  <c r="AB24"/>
  <c r="Z24"/>
  <c r="X24"/>
  <c r="W24"/>
  <c r="U24"/>
  <c r="S24"/>
  <c r="R24"/>
  <c r="P24"/>
  <c r="N24"/>
  <c r="M24"/>
  <c r="K24"/>
  <c r="I24"/>
  <c r="H24"/>
  <c r="AV24" s="1"/>
  <c r="F24"/>
  <c r="AU23"/>
  <c r="AW23" s="1"/>
  <c r="AS23"/>
  <c r="AR23"/>
  <c r="AQ23"/>
  <c r="AO23"/>
  <c r="AM23"/>
  <c r="AL23"/>
  <c r="AJ23"/>
  <c r="AH23"/>
  <c r="AG23"/>
  <c r="AE23"/>
  <c r="AC23"/>
  <c r="AB23"/>
  <c r="Z23"/>
  <c r="X23"/>
  <c r="W23"/>
  <c r="U23"/>
  <c r="S23"/>
  <c r="R23"/>
  <c r="P23"/>
  <c r="N23"/>
  <c r="M23"/>
  <c r="K23"/>
  <c r="I23"/>
  <c r="H23"/>
  <c r="AV23" s="1"/>
  <c r="F23"/>
  <c r="AU22"/>
  <c r="AW22" s="1"/>
  <c r="AS22"/>
  <c r="AR22"/>
  <c r="AQ22"/>
  <c r="AO22"/>
  <c r="AM22"/>
  <c r="AL22"/>
  <c r="AJ22"/>
  <c r="AH22"/>
  <c r="AG22"/>
  <c r="AE22"/>
  <c r="AC22"/>
  <c r="AB22"/>
  <c r="Z22"/>
  <c r="X22"/>
  <c r="W22"/>
  <c r="U22"/>
  <c r="S22"/>
  <c r="R22"/>
  <c r="P22"/>
  <c r="N22"/>
  <c r="M22"/>
  <c r="K22"/>
  <c r="I22"/>
  <c r="H22"/>
  <c r="AV22" s="1"/>
  <c r="F22"/>
  <c r="AU21"/>
  <c r="AW21" s="1"/>
  <c r="AS21"/>
  <c r="AR21"/>
  <c r="AQ21"/>
  <c r="AO21"/>
  <c r="AM21"/>
  <c r="AL21"/>
  <c r="AJ21"/>
  <c r="AH21"/>
  <c r="AG21"/>
  <c r="AE21"/>
  <c r="AC21"/>
  <c r="AB21"/>
  <c r="Z21"/>
  <c r="X21"/>
  <c r="W21"/>
  <c r="U21"/>
  <c r="S21"/>
  <c r="R21"/>
  <c r="P21"/>
  <c r="N21"/>
  <c r="M21"/>
  <c r="K21"/>
  <c r="I21"/>
  <c r="H21"/>
  <c r="AV21" s="1"/>
  <c r="F21"/>
  <c r="AU20"/>
  <c r="AW20" s="1"/>
  <c r="AS20"/>
  <c r="AR20"/>
  <c r="AQ20"/>
  <c r="AO20"/>
  <c r="AM20"/>
  <c r="AL20"/>
  <c r="AJ20"/>
  <c r="AH20"/>
  <c r="AG20"/>
  <c r="AE20"/>
  <c r="AC20"/>
  <c r="AB20"/>
  <c r="Z20"/>
  <c r="X20"/>
  <c r="W20"/>
  <c r="U20"/>
  <c r="S20"/>
  <c r="R20"/>
  <c r="P20"/>
  <c r="N20"/>
  <c r="M20"/>
  <c r="K20"/>
  <c r="I20"/>
  <c r="H20"/>
  <c r="AV20" s="1"/>
  <c r="F20"/>
  <c r="AU19"/>
  <c r="AW19" s="1"/>
  <c r="AS19"/>
  <c r="AR19"/>
  <c r="AQ19"/>
  <c r="AO19"/>
  <c r="AM19"/>
  <c r="AL19"/>
  <c r="AJ19"/>
  <c r="AH19"/>
  <c r="AG19"/>
  <c r="AE19"/>
  <c r="AC19"/>
  <c r="AB19"/>
  <c r="Z19"/>
  <c r="X19"/>
  <c r="W19"/>
  <c r="U19"/>
  <c r="S19"/>
  <c r="R19"/>
  <c r="P19"/>
  <c r="N19"/>
  <c r="M19"/>
  <c r="K19"/>
  <c r="I19"/>
  <c r="H19"/>
  <c r="AV19" s="1"/>
  <c r="F19"/>
  <c r="AU18"/>
  <c r="AW18" s="1"/>
  <c r="AS18"/>
  <c r="AR18"/>
  <c r="AQ18"/>
  <c r="AO18"/>
  <c r="AM18"/>
  <c r="AL18"/>
  <c r="AJ18"/>
  <c r="AH18"/>
  <c r="AG18"/>
  <c r="AE18"/>
  <c r="AC18"/>
  <c r="AB18"/>
  <c r="Z18"/>
  <c r="X18"/>
  <c r="W18"/>
  <c r="U18"/>
  <c r="S18"/>
  <c r="R18"/>
  <c r="P18"/>
  <c r="N18"/>
  <c r="M18"/>
  <c r="K18"/>
  <c r="I18"/>
  <c r="H18"/>
  <c r="AV18" s="1"/>
  <c r="F18"/>
  <c r="AU17"/>
  <c r="AW17" s="1"/>
  <c r="AS17"/>
  <c r="AR17"/>
  <c r="AQ17"/>
  <c r="AO17"/>
  <c r="AM17"/>
  <c r="AL17"/>
  <c r="AJ17"/>
  <c r="AH17"/>
  <c r="AG17"/>
  <c r="AE17"/>
  <c r="AC17"/>
  <c r="AB17"/>
  <c r="Z17"/>
  <c r="X17"/>
  <c r="W17"/>
  <c r="U17"/>
  <c r="S17"/>
  <c r="R17"/>
  <c r="P17"/>
  <c r="N17"/>
  <c r="M17"/>
  <c r="K17"/>
  <c r="I17"/>
  <c r="H17"/>
  <c r="AV17" s="1"/>
  <c r="F17"/>
  <c r="AU16"/>
  <c r="AW16" s="1"/>
  <c r="AS16"/>
  <c r="AR16"/>
  <c r="AQ16"/>
  <c r="AO16"/>
  <c r="AM16"/>
  <c r="AL16"/>
  <c r="AJ16"/>
  <c r="AH16"/>
  <c r="AG16"/>
  <c r="AE16"/>
  <c r="AC16"/>
  <c r="AB16"/>
  <c r="Z16"/>
  <c r="X16"/>
  <c r="W16"/>
  <c r="U16"/>
  <c r="S16"/>
  <c r="R16"/>
  <c r="P16"/>
  <c r="N16"/>
  <c r="M16"/>
  <c r="K16"/>
  <c r="I16"/>
  <c r="H16"/>
  <c r="AV16" s="1"/>
  <c r="F16"/>
  <c r="AU15"/>
  <c r="AW15" s="1"/>
  <c r="AS15"/>
  <c r="AR15"/>
  <c r="AQ15"/>
  <c r="AO15"/>
  <c r="AM15"/>
  <c r="AL15"/>
  <c r="AJ15"/>
  <c r="AH15"/>
  <c r="AG15"/>
  <c r="AE15"/>
  <c r="AC15"/>
  <c r="AB15"/>
  <c r="Z15"/>
  <c r="X15"/>
  <c r="W15"/>
  <c r="U15"/>
  <c r="S15"/>
  <c r="R15"/>
  <c r="P15"/>
  <c r="N15"/>
  <c r="M15"/>
  <c r="K15"/>
  <c r="I15"/>
  <c r="H15"/>
  <c r="AV15" s="1"/>
  <c r="F15"/>
  <c r="AU14"/>
  <c r="AW14" s="1"/>
  <c r="AS14"/>
  <c r="AR14"/>
  <c r="AQ14"/>
  <c r="AO14"/>
  <c r="AM14"/>
  <c r="AL14"/>
  <c r="AJ14"/>
  <c r="AH14"/>
  <c r="AG14"/>
  <c r="AE14"/>
  <c r="AC14"/>
  <c r="AB14"/>
  <c r="Z14"/>
  <c r="X14"/>
  <c r="W14"/>
  <c r="U14"/>
  <c r="S14"/>
  <c r="R14"/>
  <c r="P14"/>
  <c r="N14"/>
  <c r="M14"/>
  <c r="K14"/>
  <c r="I14"/>
  <c r="H14"/>
  <c r="AV14" s="1"/>
  <c r="F14"/>
  <c r="AU13"/>
  <c r="AW13" s="1"/>
  <c r="AS13"/>
  <c r="AR13"/>
  <c r="AQ13"/>
  <c r="AO13"/>
  <c r="AM13"/>
  <c r="AL13"/>
  <c r="AJ13"/>
  <c r="AH13"/>
  <c r="AG13"/>
  <c r="AE13"/>
  <c r="AC13"/>
  <c r="AB13"/>
  <c r="Z13"/>
  <c r="X13"/>
  <c r="W13"/>
  <c r="U13"/>
  <c r="S13"/>
  <c r="R13"/>
  <c r="P13"/>
  <c r="N13"/>
  <c r="M13"/>
  <c r="K13"/>
  <c r="I13"/>
  <c r="H13"/>
  <c r="AV13" s="1"/>
  <c r="F13"/>
  <c r="AU12"/>
  <c r="AW12" s="1"/>
  <c r="AS12"/>
  <c r="AR12"/>
  <c r="AQ12"/>
  <c r="AO12"/>
  <c r="AM12"/>
  <c r="AL12"/>
  <c r="AJ12"/>
  <c r="AH12"/>
  <c r="AG12"/>
  <c r="AE12"/>
  <c r="AC12"/>
  <c r="AB12"/>
  <c r="Z12"/>
  <c r="X12"/>
  <c r="W12"/>
  <c r="U12"/>
  <c r="S12"/>
  <c r="R12"/>
  <c r="P12"/>
  <c r="N12"/>
  <c r="M12"/>
  <c r="K12"/>
  <c r="I12"/>
  <c r="H12"/>
  <c r="AV12" s="1"/>
  <c r="F12"/>
  <c r="AT12" s="1"/>
  <c r="AU11"/>
  <c r="AW11" s="1"/>
  <c r="AS11"/>
  <c r="AR11"/>
  <c r="AQ11"/>
  <c r="AO11"/>
  <c r="AM11"/>
  <c r="AL11"/>
  <c r="AJ11"/>
  <c r="AH11"/>
  <c r="AG11"/>
  <c r="AE11"/>
  <c r="AC11"/>
  <c r="AB11"/>
  <c r="Z11"/>
  <c r="X11"/>
  <c r="W11"/>
  <c r="U11"/>
  <c r="S11"/>
  <c r="R11"/>
  <c r="P11"/>
  <c r="N11"/>
  <c r="M11"/>
  <c r="K11"/>
  <c r="I11"/>
  <c r="H11"/>
  <c r="AV11" s="1"/>
  <c r="F11"/>
  <c r="AU10"/>
  <c r="AW10" s="1"/>
  <c r="AS10"/>
  <c r="AR10"/>
  <c r="AQ10"/>
  <c r="AO10"/>
  <c r="AM10"/>
  <c r="AL10"/>
  <c r="AJ10"/>
  <c r="AH10"/>
  <c r="AG10"/>
  <c r="AE10"/>
  <c r="AC10"/>
  <c r="AB10"/>
  <c r="Z10"/>
  <c r="X10"/>
  <c r="W10"/>
  <c r="U10"/>
  <c r="S10"/>
  <c r="R10"/>
  <c r="P10"/>
  <c r="N10"/>
  <c r="M10"/>
  <c r="K10"/>
  <c r="I10"/>
  <c r="H10"/>
  <c r="AV10" s="1"/>
  <c r="F10"/>
  <c r="AU9"/>
  <c r="AW9" s="1"/>
  <c r="AS9"/>
  <c r="AR9"/>
  <c r="AQ9"/>
  <c r="AO9"/>
  <c r="AM9"/>
  <c r="AL9"/>
  <c r="AJ9"/>
  <c r="AH9"/>
  <c r="AG9"/>
  <c r="AE9"/>
  <c r="AC9"/>
  <c r="AB9"/>
  <c r="Z9"/>
  <c r="X9"/>
  <c r="W9"/>
  <c r="U9"/>
  <c r="S9"/>
  <c r="R9"/>
  <c r="P9"/>
  <c r="N9"/>
  <c r="M9"/>
  <c r="K9"/>
  <c r="I9"/>
  <c r="H9"/>
  <c r="AV9" s="1"/>
  <c r="F9"/>
  <c r="AT9" s="1"/>
  <c r="AU8"/>
  <c r="AW8" s="1"/>
  <c r="AS8"/>
  <c r="AR8"/>
  <c r="AQ8"/>
  <c r="AO8"/>
  <c r="AM8"/>
  <c r="AL8"/>
  <c r="AJ8"/>
  <c r="AH8"/>
  <c r="AG8"/>
  <c r="AE8"/>
  <c r="AC8"/>
  <c r="AB8"/>
  <c r="Z8"/>
  <c r="X8"/>
  <c r="W8"/>
  <c r="U8"/>
  <c r="S8"/>
  <c r="R8"/>
  <c r="P8"/>
  <c r="N8"/>
  <c r="M8"/>
  <c r="K8"/>
  <c r="I8"/>
  <c r="H8"/>
  <c r="AV8" s="1"/>
  <c r="F8"/>
  <c r="AT8" s="1"/>
  <c r="AU7"/>
  <c r="AW7" s="1"/>
  <c r="AS7"/>
  <c r="AR7"/>
  <c r="AQ7"/>
  <c r="AO7"/>
  <c r="AM7"/>
  <c r="AL7"/>
  <c r="AJ7"/>
  <c r="AH7"/>
  <c r="AG7"/>
  <c r="AE7"/>
  <c r="AC7"/>
  <c r="AB7"/>
  <c r="Z7"/>
  <c r="X7"/>
  <c r="W7"/>
  <c r="U7"/>
  <c r="S7"/>
  <c r="R7"/>
  <c r="P7"/>
  <c r="N7"/>
  <c r="M7"/>
  <c r="K7"/>
  <c r="I7"/>
  <c r="H7"/>
  <c r="AV7" s="1"/>
  <c r="F7"/>
  <c r="AT7" s="1"/>
  <c r="AU6"/>
  <c r="AW6" s="1"/>
  <c r="AS6"/>
  <c r="AR6"/>
  <c r="AQ6"/>
  <c r="AO6"/>
  <c r="AM6"/>
  <c r="AL6"/>
  <c r="AJ6"/>
  <c r="AH6"/>
  <c r="AG6"/>
  <c r="AE6"/>
  <c r="AC6"/>
  <c r="AB6"/>
  <c r="Z6"/>
  <c r="X6"/>
  <c r="W6"/>
  <c r="U6"/>
  <c r="S6"/>
  <c r="R6"/>
  <c r="P6"/>
  <c r="N6"/>
  <c r="M6"/>
  <c r="K6"/>
  <c r="I6"/>
  <c r="H6"/>
  <c r="AV6" s="1"/>
  <c r="F6"/>
  <c r="AT6" s="1"/>
  <c r="AU5"/>
  <c r="AW5" s="1"/>
  <c r="AS5"/>
  <c r="AR5"/>
  <c r="AQ5"/>
  <c r="AO5"/>
  <c r="AM5"/>
  <c r="AL5"/>
  <c r="AJ5"/>
  <c r="AH5"/>
  <c r="AG5"/>
  <c r="AE5"/>
  <c r="AC5"/>
  <c r="AB5"/>
  <c r="Z5"/>
  <c r="X5"/>
  <c r="W5"/>
  <c r="U5"/>
  <c r="S5"/>
  <c r="R5"/>
  <c r="P5"/>
  <c r="N5"/>
  <c r="M5"/>
  <c r="K5"/>
  <c r="I5"/>
  <c r="H5"/>
  <c r="AV5" s="1"/>
  <c r="F5"/>
  <c r="AT5" s="1"/>
  <c r="AU4"/>
  <c r="AW4" s="1"/>
  <c r="AS4"/>
  <c r="AR4"/>
  <c r="AQ4"/>
  <c r="AO4"/>
  <c r="AM4"/>
  <c r="AL4"/>
  <c r="AJ4"/>
  <c r="AH4"/>
  <c r="AG4"/>
  <c r="AE4"/>
  <c r="AC4"/>
  <c r="AB4"/>
  <c r="Z4"/>
  <c r="X4"/>
  <c r="W4"/>
  <c r="U4"/>
  <c r="S4"/>
  <c r="R4"/>
  <c r="P4"/>
  <c r="N4"/>
  <c r="M4"/>
  <c r="K4"/>
  <c r="I4"/>
  <c r="H4"/>
  <c r="AV4" s="1"/>
  <c r="AX4" s="1"/>
  <c r="F4"/>
  <c r="AT4" s="1"/>
  <c r="AU3"/>
  <c r="AW3" s="1"/>
  <c r="AS3"/>
  <c r="AR3"/>
  <c r="AQ3"/>
  <c r="AO3"/>
  <c r="AM3"/>
  <c r="AL3"/>
  <c r="AJ3"/>
  <c r="AH3"/>
  <c r="AG3"/>
  <c r="AE3"/>
  <c r="AC3"/>
  <c r="AB3"/>
  <c r="Z3"/>
  <c r="X3"/>
  <c r="W3"/>
  <c r="U3"/>
  <c r="S3"/>
  <c r="R3"/>
  <c r="P3"/>
  <c r="N3"/>
  <c r="M3"/>
  <c r="K3"/>
  <c r="I3"/>
  <c r="H3"/>
  <c r="AV3" s="1"/>
  <c r="AX3" s="1"/>
  <c r="F3"/>
  <c r="AT3" s="1"/>
  <c r="AC4" i="11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"/>
  <c r="F51" i="16"/>
  <c r="F45"/>
  <c r="F53"/>
  <c r="F61"/>
  <c r="F41"/>
  <c r="F62"/>
  <c r="F52"/>
  <c r="F44"/>
  <c r="F38"/>
  <c r="F47"/>
  <c r="F64"/>
  <c r="F55"/>
  <c r="F43"/>
  <c r="F39"/>
  <c r="F60"/>
  <c r="F42"/>
  <c r="F46"/>
  <c r="F40"/>
  <c r="F54"/>
  <c r="F50"/>
  <c r="F56"/>
  <c r="F65"/>
  <c r="F49"/>
  <c r="F48"/>
  <c r="F63"/>
  <c r="F59"/>
  <c r="F57"/>
  <c r="F58"/>
  <c r="F38" i="10"/>
  <c r="F58"/>
  <c r="F54"/>
  <c r="F59"/>
  <c r="F52"/>
  <c r="F41"/>
  <c r="F39"/>
  <c r="F56"/>
  <c r="F64"/>
  <c r="F45"/>
  <c r="F43"/>
  <c r="F63"/>
  <c r="F53"/>
  <c r="F61"/>
  <c r="F49"/>
  <c r="F44"/>
  <c r="F42"/>
  <c r="F51"/>
  <c r="F57"/>
  <c r="F65"/>
  <c r="F48"/>
  <c r="F50"/>
  <c r="F55"/>
  <c r="F62"/>
  <c r="F60"/>
  <c r="F46"/>
  <c r="F47"/>
  <c r="F40"/>
  <c r="F51" i="15"/>
  <c r="F62"/>
  <c r="F52"/>
  <c r="F57"/>
  <c r="F50"/>
  <c r="F56"/>
  <c r="F41"/>
  <c r="F48"/>
  <c r="F58"/>
  <c r="F47"/>
  <c r="F44"/>
  <c r="F39"/>
  <c r="F53"/>
  <c r="F46"/>
  <c r="F61"/>
  <c r="F60"/>
  <c r="F63"/>
  <c r="F65"/>
  <c r="F54"/>
  <c r="F43"/>
  <c r="F64"/>
  <c r="F55"/>
  <c r="F59"/>
  <c r="F45"/>
  <c r="F49"/>
  <c r="F40"/>
  <c r="F38"/>
  <c r="F42"/>
  <c r="F43" i="14"/>
  <c r="F52"/>
  <c r="F58"/>
  <c r="F55"/>
  <c r="F44"/>
  <c r="F41"/>
  <c r="F60"/>
  <c r="F38"/>
  <c r="F40"/>
  <c r="F47"/>
  <c r="F64"/>
  <c r="F51"/>
  <c r="F39"/>
  <c r="F50"/>
  <c r="F45"/>
  <c r="F61"/>
  <c r="F42"/>
  <c r="F62"/>
  <c r="F56"/>
  <c r="F57"/>
  <c r="F54"/>
  <c r="F48"/>
  <c r="F59"/>
  <c r="F65"/>
  <c r="F49"/>
  <c r="F63"/>
  <c r="F53"/>
  <c r="F46"/>
  <c r="F48" i="13"/>
  <c r="F52"/>
  <c r="F42"/>
  <c r="F43"/>
  <c r="F53"/>
  <c r="F56"/>
  <c r="F55"/>
  <c r="F44"/>
  <c r="F40"/>
  <c r="F39"/>
  <c r="F63"/>
  <c r="F38"/>
  <c r="F54"/>
  <c r="F65"/>
  <c r="F41"/>
  <c r="F50"/>
  <c r="F49"/>
  <c r="F58"/>
  <c r="F57"/>
  <c r="F51"/>
  <c r="F62"/>
  <c r="F60"/>
  <c r="F47"/>
  <c r="F46"/>
  <c r="F61"/>
  <c r="F45"/>
  <c r="F59"/>
  <c r="F64"/>
  <c r="F41" i="12"/>
  <c r="F58"/>
  <c r="F47"/>
  <c r="F65"/>
  <c r="F51"/>
  <c r="F52"/>
  <c r="F45"/>
  <c r="F46"/>
  <c r="F56"/>
  <c r="F54"/>
  <c r="F38"/>
  <c r="F44"/>
  <c r="F53"/>
  <c r="F50"/>
  <c r="F61"/>
  <c r="F63"/>
  <c r="F55"/>
  <c r="F43"/>
  <c r="F57"/>
  <c r="F39"/>
  <c r="F59"/>
  <c r="F48"/>
  <c r="F42"/>
  <c r="F49"/>
  <c r="F60"/>
  <c r="F40"/>
  <c r="F62"/>
  <c r="F64"/>
  <c r="F50" i="7"/>
  <c r="F40"/>
  <c r="F47"/>
  <c r="F56"/>
  <c r="F52"/>
  <c r="F39"/>
  <c r="F60"/>
  <c r="F45"/>
  <c r="F51"/>
  <c r="F41"/>
  <c r="F44"/>
  <c r="F65"/>
  <c r="F62"/>
  <c r="F59"/>
  <c r="F48"/>
  <c r="F58"/>
  <c r="F55"/>
  <c r="F53"/>
  <c r="F54"/>
  <c r="F57"/>
  <c r="F43"/>
  <c r="F49"/>
  <c r="F61"/>
  <c r="F42"/>
  <c r="F46"/>
  <c r="F38"/>
  <c r="F64"/>
  <c r="F63"/>
  <c r="F19" i="17"/>
  <c r="F20"/>
  <c r="F14"/>
  <c r="F6"/>
  <c r="F24"/>
  <c r="F30"/>
  <c r="F13"/>
  <c r="F25"/>
  <c r="F17"/>
  <c r="F16"/>
  <c r="F12"/>
  <c r="F15"/>
  <c r="F11"/>
  <c r="F29"/>
  <c r="F21"/>
  <c r="F28"/>
  <c r="F31"/>
  <c r="F22"/>
  <c r="F8"/>
  <c r="F7"/>
  <c r="F26"/>
  <c r="F10"/>
  <c r="F5"/>
  <c r="F18"/>
  <c r="F27"/>
  <c r="F32"/>
  <c r="F23"/>
  <c r="F9"/>
  <c r="F26" i="16"/>
  <c r="F12"/>
  <c r="F13"/>
  <c r="F25"/>
  <c r="F8"/>
  <c r="F14"/>
  <c r="F17"/>
  <c r="F20"/>
  <c r="F30"/>
  <c r="F9"/>
  <c r="F24"/>
  <c r="F28"/>
  <c r="F11"/>
  <c r="F18"/>
  <c r="F32"/>
  <c r="F21"/>
  <c r="F19"/>
  <c r="F22"/>
  <c r="F15"/>
  <c r="F23"/>
  <c r="F7"/>
  <c r="F5"/>
  <c r="F6"/>
  <c r="F29"/>
  <c r="F31"/>
  <c r="F16"/>
  <c r="F10"/>
  <c r="F27"/>
  <c r="F28" i="15"/>
  <c r="F9"/>
  <c r="F7"/>
  <c r="F27"/>
  <c r="F23"/>
  <c r="F30"/>
  <c r="F5"/>
  <c r="F8"/>
  <c r="F12"/>
  <c r="F10"/>
  <c r="F31"/>
  <c r="F25"/>
  <c r="F15"/>
  <c r="F26"/>
  <c r="F6"/>
  <c r="F11"/>
  <c r="F20"/>
  <c r="F17"/>
  <c r="F29"/>
  <c r="F13"/>
  <c r="F18"/>
  <c r="F16"/>
  <c r="F22"/>
  <c r="F32"/>
  <c r="F19"/>
  <c r="F24"/>
  <c r="F14"/>
  <c r="F21"/>
  <c r="F21" i="14"/>
  <c r="F10"/>
  <c r="F31"/>
  <c r="F5"/>
  <c r="F8"/>
  <c r="F15"/>
  <c r="F6"/>
  <c r="F14"/>
  <c r="F29"/>
  <c r="F7"/>
  <c r="F23"/>
  <c r="F27"/>
  <c r="F32"/>
  <c r="F12"/>
  <c r="F18"/>
  <c r="F11"/>
  <c r="F9"/>
  <c r="F13"/>
  <c r="F30"/>
  <c r="F16"/>
  <c r="F28"/>
  <c r="F22"/>
  <c r="F17"/>
  <c r="F20"/>
  <c r="F19"/>
  <c r="F25"/>
  <c r="F24"/>
  <c r="F26"/>
  <c r="F31" i="13"/>
  <c r="F28"/>
  <c r="F20"/>
  <c r="F17"/>
  <c r="F7"/>
  <c r="F21"/>
  <c r="F29"/>
  <c r="F27"/>
  <c r="F32"/>
  <c r="F23"/>
  <c r="F10"/>
  <c r="F9"/>
  <c r="F25"/>
  <c r="F30"/>
  <c r="F22"/>
  <c r="F14"/>
  <c r="F6"/>
  <c r="F13"/>
  <c r="F26"/>
  <c r="F18"/>
  <c r="F12"/>
  <c r="F8"/>
  <c r="F16"/>
  <c r="F19"/>
  <c r="F11"/>
  <c r="F24"/>
  <c r="F15"/>
  <c r="F5"/>
  <c r="F26" i="12"/>
  <c r="F6"/>
  <c r="F22"/>
  <c r="F10"/>
  <c r="F29"/>
  <c r="F14"/>
  <c r="F25"/>
  <c r="F9"/>
  <c r="F18"/>
  <c r="F11"/>
  <c r="F15"/>
  <c r="F21"/>
  <c r="F20"/>
  <c r="F16"/>
  <c r="F24"/>
  <c r="F13"/>
  <c r="F32"/>
  <c r="F8"/>
  <c r="F27"/>
  <c r="F17"/>
  <c r="F23"/>
  <c r="F30"/>
  <c r="F28"/>
  <c r="F31"/>
  <c r="F12"/>
  <c r="F19"/>
  <c r="F5"/>
  <c r="F7"/>
  <c r="AD30" i="11"/>
  <c r="AE30" s="1"/>
  <c r="AB30"/>
  <c r="Y30"/>
  <c r="V30"/>
  <c r="S30"/>
  <c r="P30"/>
  <c r="M30"/>
  <c r="J30"/>
  <c r="G30"/>
  <c r="AD29"/>
  <c r="AE29" s="1"/>
  <c r="AB29"/>
  <c r="Y29"/>
  <c r="V29"/>
  <c r="S29"/>
  <c r="P29"/>
  <c r="M29"/>
  <c r="J29"/>
  <c r="G29"/>
  <c r="AD28"/>
  <c r="AE28" s="1"/>
  <c r="AB28"/>
  <c r="Y28"/>
  <c r="V28"/>
  <c r="S28"/>
  <c r="P28"/>
  <c r="M28"/>
  <c r="J28"/>
  <c r="G28"/>
  <c r="AD27"/>
  <c r="AE27" s="1"/>
  <c r="AB27"/>
  <c r="Y27"/>
  <c r="V27"/>
  <c r="S27"/>
  <c r="P27"/>
  <c r="M27"/>
  <c r="J27"/>
  <c r="G27"/>
  <c r="AD26"/>
  <c r="AE26" s="1"/>
  <c r="AB26"/>
  <c r="Y26"/>
  <c r="V26"/>
  <c r="S26"/>
  <c r="P26"/>
  <c r="M26"/>
  <c r="J26"/>
  <c r="G26"/>
  <c r="AD25"/>
  <c r="AE25" s="1"/>
  <c r="AB25"/>
  <c r="Y25"/>
  <c r="V25"/>
  <c r="S25"/>
  <c r="P25"/>
  <c r="M25"/>
  <c r="J25"/>
  <c r="G25"/>
  <c r="AD24"/>
  <c r="AE24" s="1"/>
  <c r="AB24"/>
  <c r="Y24"/>
  <c r="V24"/>
  <c r="S24"/>
  <c r="P24"/>
  <c r="M24"/>
  <c r="J24"/>
  <c r="G24"/>
  <c r="AD23"/>
  <c r="AE23" s="1"/>
  <c r="AB23"/>
  <c r="Y23"/>
  <c r="V23"/>
  <c r="S23"/>
  <c r="P23"/>
  <c r="M23"/>
  <c r="J23"/>
  <c r="G23"/>
  <c r="AD22"/>
  <c r="AE22" s="1"/>
  <c r="AB22"/>
  <c r="Y22"/>
  <c r="V22"/>
  <c r="S22"/>
  <c r="P22"/>
  <c r="M22"/>
  <c r="J22"/>
  <c r="G22"/>
  <c r="AD21"/>
  <c r="AE21" s="1"/>
  <c r="AB21"/>
  <c r="Y21"/>
  <c r="V21"/>
  <c r="S21"/>
  <c r="P21"/>
  <c r="M21"/>
  <c r="J21"/>
  <c r="G21"/>
  <c r="AD20"/>
  <c r="AE20" s="1"/>
  <c r="AB20"/>
  <c r="Y20"/>
  <c r="V20"/>
  <c r="S20"/>
  <c r="P20"/>
  <c r="M20"/>
  <c r="J20"/>
  <c r="G20"/>
  <c r="AD19"/>
  <c r="AE19" s="1"/>
  <c r="AB19"/>
  <c r="Y19"/>
  <c r="V19"/>
  <c r="S19"/>
  <c r="P19"/>
  <c r="M19"/>
  <c r="J19"/>
  <c r="G19"/>
  <c r="AD18"/>
  <c r="AE18" s="1"/>
  <c r="AB18"/>
  <c r="Y18"/>
  <c r="V18"/>
  <c r="S18"/>
  <c r="P18"/>
  <c r="M18"/>
  <c r="J18"/>
  <c r="G18"/>
  <c r="AD17"/>
  <c r="AE17" s="1"/>
  <c r="AB17"/>
  <c r="Y17"/>
  <c r="V17"/>
  <c r="S17"/>
  <c r="P17"/>
  <c r="M17"/>
  <c r="J17"/>
  <c r="G17"/>
  <c r="AD16"/>
  <c r="AE16" s="1"/>
  <c r="AB16"/>
  <c r="Y16"/>
  <c r="V16"/>
  <c r="S16"/>
  <c r="P16"/>
  <c r="M16"/>
  <c r="J16"/>
  <c r="G16"/>
  <c r="AD15"/>
  <c r="AE15" s="1"/>
  <c r="AB15"/>
  <c r="Y15"/>
  <c r="V15"/>
  <c r="S15"/>
  <c r="P15"/>
  <c r="M15"/>
  <c r="J15"/>
  <c r="G15"/>
  <c r="AD14"/>
  <c r="AE14" s="1"/>
  <c r="AB14"/>
  <c r="Y14"/>
  <c r="V14"/>
  <c r="S14"/>
  <c r="P14"/>
  <c r="M14"/>
  <c r="J14"/>
  <c r="G14"/>
  <c r="AD13"/>
  <c r="AE13" s="1"/>
  <c r="AB13"/>
  <c r="Y13"/>
  <c r="V13"/>
  <c r="S13"/>
  <c r="P13"/>
  <c r="M13"/>
  <c r="J13"/>
  <c r="G13"/>
  <c r="AD12"/>
  <c r="AE12" s="1"/>
  <c r="AB12"/>
  <c r="Y12"/>
  <c r="V12"/>
  <c r="S12"/>
  <c r="P12"/>
  <c r="M12"/>
  <c r="J12"/>
  <c r="G12"/>
  <c r="AD11"/>
  <c r="AE11" s="1"/>
  <c r="AB11"/>
  <c r="Y11"/>
  <c r="V11"/>
  <c r="S11"/>
  <c r="P11"/>
  <c r="M11"/>
  <c r="J11"/>
  <c r="G11"/>
  <c r="AD10"/>
  <c r="AE10" s="1"/>
  <c r="AB10"/>
  <c r="Y10"/>
  <c r="V10"/>
  <c r="S10"/>
  <c r="P10"/>
  <c r="M10"/>
  <c r="J10"/>
  <c r="G10"/>
  <c r="AD9"/>
  <c r="AE9" s="1"/>
  <c r="AB9"/>
  <c r="Y9"/>
  <c r="V9"/>
  <c r="S9"/>
  <c r="P9"/>
  <c r="M9"/>
  <c r="J9"/>
  <c r="G9"/>
  <c r="AD8"/>
  <c r="AE8" s="1"/>
  <c r="AB8"/>
  <c r="Y8"/>
  <c r="V8"/>
  <c r="S8"/>
  <c r="P8"/>
  <c r="M8"/>
  <c r="J8"/>
  <c r="G8"/>
  <c r="AD7"/>
  <c r="AE7" s="1"/>
  <c r="AB7"/>
  <c r="Y7"/>
  <c r="V7"/>
  <c r="S7"/>
  <c r="P7"/>
  <c r="M7"/>
  <c r="J7"/>
  <c r="G7"/>
  <c r="AD6"/>
  <c r="AE6" s="1"/>
  <c r="AB6"/>
  <c r="Y6"/>
  <c r="V6"/>
  <c r="S6"/>
  <c r="P6"/>
  <c r="M6"/>
  <c r="J6"/>
  <c r="G6"/>
  <c r="AD5"/>
  <c r="AE5" s="1"/>
  <c r="AB5"/>
  <c r="Y5"/>
  <c r="V5"/>
  <c r="S5"/>
  <c r="P5"/>
  <c r="M5"/>
  <c r="J5"/>
  <c r="G5"/>
  <c r="AD4"/>
  <c r="AE4" s="1"/>
  <c r="AB4"/>
  <c r="Y4"/>
  <c r="V4"/>
  <c r="S4"/>
  <c r="P4"/>
  <c r="M4"/>
  <c r="J4"/>
  <c r="G4"/>
  <c r="AD3"/>
  <c r="AE3" s="1"/>
  <c r="AB3"/>
  <c r="Y3"/>
  <c r="V3"/>
  <c r="S3"/>
  <c r="P3"/>
  <c r="M3"/>
  <c r="J3"/>
  <c r="G3"/>
  <c r="F10" i="10"/>
  <c r="F22"/>
  <c r="F32"/>
  <c r="F6"/>
  <c r="F8"/>
  <c r="F27"/>
  <c r="F20"/>
  <c r="F14"/>
  <c r="F29"/>
  <c r="F12"/>
  <c r="F5"/>
  <c r="F9"/>
  <c r="F28"/>
  <c r="F15"/>
  <c r="F24"/>
  <c r="F31"/>
  <c r="F16"/>
  <c r="F17"/>
  <c r="F26"/>
  <c r="F11"/>
  <c r="F19"/>
  <c r="F25"/>
  <c r="F18"/>
  <c r="F13"/>
  <c r="F21"/>
  <c r="F30"/>
  <c r="F7"/>
  <c r="F23"/>
  <c r="F18" i="7"/>
  <c r="F21"/>
  <c r="F31"/>
  <c r="F11"/>
  <c r="F28"/>
  <c r="F16"/>
  <c r="F26"/>
  <c r="F19"/>
  <c r="F12"/>
  <c r="F25"/>
  <c r="F10"/>
  <c r="F29"/>
  <c r="F20"/>
  <c r="F8"/>
  <c r="F6"/>
  <c r="F24"/>
  <c r="F14"/>
  <c r="F30"/>
  <c r="F32"/>
  <c r="F7"/>
  <c r="F9"/>
  <c r="F15"/>
  <c r="F22"/>
  <c r="F13"/>
  <c r="F23"/>
  <c r="F17"/>
  <c r="F27"/>
  <c r="F5"/>
  <c r="M6" i="1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5"/>
  <c r="AX13" i="50" l="1"/>
  <c r="AD57" i="38"/>
  <c r="AD56"/>
  <c r="AD55"/>
  <c r="AD32"/>
  <c r="AD31"/>
  <c r="AD18"/>
  <c r="AD34"/>
  <c r="AD52"/>
  <c r="AD54"/>
  <c r="AD8"/>
  <c r="AD10"/>
  <c r="AD30"/>
  <c r="AD40"/>
  <c r="AD42"/>
  <c r="AD7"/>
  <c r="AD19"/>
  <c r="AD9"/>
  <c r="AD41"/>
  <c r="AD11"/>
  <c r="AD63"/>
  <c r="AD16"/>
  <c r="AC20"/>
  <c r="AD39"/>
  <c r="AC43"/>
  <c r="AD29"/>
  <c r="AC35"/>
  <c r="AD51"/>
  <c r="AC58"/>
  <c r="I43"/>
  <c r="O43"/>
  <c r="U43"/>
  <c r="AA43"/>
  <c r="I35"/>
  <c r="O35"/>
  <c r="U35"/>
  <c r="AA35"/>
  <c r="AD53"/>
  <c r="AD33"/>
  <c r="AD17"/>
  <c r="I58"/>
  <c r="O58"/>
  <c r="U58"/>
  <c r="AA58"/>
  <c r="F43"/>
  <c r="L43"/>
  <c r="R43"/>
  <c r="X43"/>
  <c r="AB43"/>
  <c r="F35"/>
  <c r="L35"/>
  <c r="R35"/>
  <c r="X35"/>
  <c r="AB35"/>
  <c r="F58"/>
  <c r="L58"/>
  <c r="R58"/>
  <c r="X58"/>
  <c r="AB58"/>
  <c r="AA12"/>
  <c r="X12"/>
  <c r="U12"/>
  <c r="R12"/>
  <c r="O12"/>
  <c r="L12"/>
  <c r="I12"/>
  <c r="F12"/>
  <c r="AC12"/>
  <c r="AB12"/>
  <c r="AD62"/>
  <c r="AD64" s="1"/>
  <c r="AV28" i="26"/>
  <c r="AV29"/>
  <c r="AV30"/>
  <c r="AW29"/>
  <c r="AT10"/>
  <c r="AT11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X5"/>
  <c r="AX6"/>
  <c r="AX7"/>
  <c r="AX8"/>
  <c r="AX9"/>
  <c r="AX10"/>
  <c r="AX11"/>
  <c r="AX12"/>
  <c r="AX13"/>
  <c r="AX14"/>
  <c r="AX15"/>
  <c r="AX16"/>
  <c r="AX17"/>
  <c r="AX18"/>
  <c r="AX19"/>
  <c r="AX20"/>
  <c r="AX21"/>
  <c r="AX22"/>
  <c r="AX23"/>
  <c r="AX24"/>
  <c r="AX25"/>
  <c r="AX26"/>
  <c r="AX27"/>
  <c r="AX28"/>
  <c r="AX29"/>
  <c r="AX30"/>
  <c r="AD43" i="38" l="1"/>
  <c r="AD58"/>
  <c r="AD35"/>
  <c r="AD20"/>
  <c r="AD12"/>
</calcChain>
</file>

<file path=xl/sharedStrings.xml><?xml version="1.0" encoding="utf-8"?>
<sst xmlns="http://schemas.openxmlformats.org/spreadsheetml/2006/main" count="2145" uniqueCount="134">
  <si>
    <t>บ้านต๋อม</t>
  </si>
  <si>
    <t>บ้านต๊ำพระแล</t>
  </si>
  <si>
    <t>บ้านภูเงิน</t>
  </si>
  <si>
    <t>บ้านร่องห้า</t>
  </si>
  <si>
    <t>บ้านห้วยบง</t>
  </si>
  <si>
    <t>อนุบาลเมืองพะเยาบ้านโทกหวาก</t>
  </si>
  <si>
    <t>ชุมชนบ้านแม่ใส</t>
  </si>
  <si>
    <t>บ้านจำป่าหวาย</t>
  </si>
  <si>
    <t>บ้านแม่กา</t>
  </si>
  <si>
    <t>บ้านค่า</t>
  </si>
  <si>
    <t>บ้านดง</t>
  </si>
  <si>
    <t>บ้านทุ่งต้นศรี</t>
  </si>
  <si>
    <t>บ้านวังขอนแดง</t>
  </si>
  <si>
    <t>บ้านจำไก่</t>
  </si>
  <si>
    <t>บ้านร่องจว้า</t>
  </si>
  <si>
    <t>บ้านปิน</t>
  </si>
  <si>
    <t>บ้านปาง</t>
  </si>
  <si>
    <t>บ้านปางงุ้น</t>
  </si>
  <si>
    <t>บ้านหนองหล่ม</t>
  </si>
  <si>
    <t>อนุบาลแม่ใจ(บ้านศรีถ้อย)</t>
  </si>
  <si>
    <t>เจริญใจ</t>
  </si>
  <si>
    <t>ชุมชนบ้านป่าแฝกสามัคคี</t>
  </si>
  <si>
    <t>ชุมชนบ้านแม่สุก</t>
  </si>
  <si>
    <t>บ้านดงบุนนาค</t>
  </si>
  <si>
    <t>บ้านดงอินตา</t>
  </si>
  <si>
    <t>บ้านไร่อ้อย</t>
  </si>
  <si>
    <t>บ้านอิงโค้ง</t>
  </si>
  <si>
    <t>บ้านห้วยแก้ว</t>
  </si>
  <si>
    <t>กลุ่มโรงเรียน</t>
  </si>
  <si>
    <t>ลำดับรายชื่อ</t>
  </si>
  <si>
    <t>โรงเรียน</t>
  </si>
  <si>
    <t>ภาษาไทย</t>
  </si>
  <si>
    <t>สังคม</t>
  </si>
  <si>
    <t>ภาษาอังกฤษ</t>
  </si>
  <si>
    <t>คณิตศาสตร์</t>
  </si>
  <si>
    <t>วิทยาศาสตร์</t>
  </si>
  <si>
    <t>ที่</t>
  </si>
  <si>
    <t>สุขศึกษา</t>
  </si>
  <si>
    <t>ศิลปะ</t>
  </si>
  <si>
    <t>กอท.</t>
  </si>
  <si>
    <t>ปี55</t>
  </si>
  <si>
    <t>ผลการทดสอบทางการศึกษาระดับชาติขั้นพื้นฐาน (O-NET)      ปีการศึกษา 2554</t>
  </si>
  <si>
    <t>ชั้นมัธยมศึกษาปีที่ 3  สำนักงานเขตพื้นที่การศึกษาประถมศึกษาพะเยา เขต 1</t>
  </si>
  <si>
    <t xml:space="preserve"> รวม 8 กลุ่มสาระการเรียนรู้</t>
  </si>
  <si>
    <t>น.ร.</t>
  </si>
  <si>
    <t>ไทย</t>
  </si>
  <si>
    <t>อังกฤษ</t>
  </si>
  <si>
    <t>คณิต</t>
  </si>
  <si>
    <t>วิทย์</t>
  </si>
  <si>
    <t>สุข</t>
  </si>
  <si>
    <t>การงาน</t>
  </si>
  <si>
    <t>รวม</t>
  </si>
  <si>
    <t>ชุมชนป่าแฝกฯ</t>
  </si>
  <si>
    <t>ชุมชนแม่สุก</t>
  </si>
  <si>
    <t>ชุมชนแม่ใส</t>
  </si>
  <si>
    <t>บ้านดงบุญนาค</t>
  </si>
  <si>
    <t>อนุบาลเมืองพะเยา</t>
  </si>
  <si>
    <t>อนุบาลแม่ใจ</t>
  </si>
  <si>
    <t>ผลการทดสอบทางการศึกษาระดับชาติขั้นพื้นฐาน (O-NET)      ปีการศึกษา 2555</t>
  </si>
  <si>
    <t>รวมเฉลี่ย</t>
  </si>
  <si>
    <t>รหัสโรงเรียน</t>
  </si>
  <si>
    <t>+/-</t>
  </si>
  <si>
    <t>เพิ่ม</t>
  </si>
  <si>
    <t>ปี56</t>
  </si>
  <si>
    <t>เฉลี่ย56</t>
  </si>
  <si>
    <t>เฉลี่ย 55</t>
  </si>
  <si>
    <t>PER55</t>
  </si>
  <si>
    <t>PER56</t>
  </si>
  <si>
    <t>C1</t>
  </si>
  <si>
    <t>C2</t>
  </si>
  <si>
    <t>นร.</t>
  </si>
  <si>
    <t>ผลการทดสอบทางการศึกษาระดับชาติขั้นพื้นฐาน (O-NET)      ปีการศึกษา 2556</t>
  </si>
  <si>
    <t>ลำดับ</t>
  </si>
  <si>
    <t>ระดับ</t>
  </si>
  <si>
    <t>ระดับเขตพื้นที่</t>
  </si>
  <si>
    <t>ระดับสังกัด</t>
  </si>
  <si>
    <t>ระดับประเทศ</t>
  </si>
  <si>
    <t>เปรียบเทียบผลสัมฤทธิ์ทางการเรียน (O-NET) ชั้นมัธยมศึกษาปีที่ 3</t>
  </si>
  <si>
    <t>ระดับเขตพื้นที่การศึกษาประถมศึกษาพะเยา เขต 1</t>
  </si>
  <si>
    <t>ปีการศึกษา</t>
  </si>
  <si>
    <t>เพิ่ม/ลด</t>
  </si>
  <si>
    <t>เปรียบเทียบผลสัมฤทธิ์ทางการเรียน  (O-NET)     ชั้นมัธยมศึกษาปีที่ 3</t>
  </si>
  <si>
    <t>ปีการศึกษา  2556   ระดับเขตพื้นที่ และระดับประเทศ</t>
  </si>
  <si>
    <t>สำนักงานเขตพื้นที่การศึกษาประถมศึกษาพะเยา เขต 1</t>
  </si>
  <si>
    <t>เขตพื้นที่</t>
  </si>
  <si>
    <t>ประเทศ</t>
  </si>
  <si>
    <t>ร้อยละ</t>
  </si>
  <si>
    <t>ชั้นมัธยมศึกษาปีที่ 3 สำนักงานเขตพื้นที่การศึกษาประถมศึกษาพะเยา เขต 1</t>
  </si>
  <si>
    <t>จน.นร</t>
  </si>
  <si>
    <t>กลุ่มภูกามยาว</t>
  </si>
  <si>
    <t>กลุ่มแม่ใจ</t>
  </si>
  <si>
    <t>กลุ่มดอกคำใต้ 1</t>
  </si>
  <si>
    <t>กลุ่มดอกคำใต้ 2</t>
  </si>
  <si>
    <t>กลุ่มเมือง 1</t>
  </si>
  <si>
    <t>เปรียบเทียบระหว่างกลุ่มโรงเรียน</t>
  </si>
  <si>
    <t>เมือง 2</t>
  </si>
  <si>
    <t>แม่ใจ</t>
  </si>
  <si>
    <t>ดอกคำใต้ 2</t>
  </si>
  <si>
    <t>เมือง 1</t>
  </si>
  <si>
    <t>ดอกคำใต้ 1</t>
  </si>
  <si>
    <t>ภูกามยาว</t>
  </si>
  <si>
    <t>เรียงลำดับตามคะแนนการเปลี่ยนแปลง (+/-)</t>
  </si>
  <si>
    <t>เรียงตามลำดับคะแนน</t>
  </si>
  <si>
    <t>PERCENTILE เรียงลำดับตามคะแนน</t>
  </si>
  <si>
    <t>PERCENTILE เรียงลำดับตามคะแนนการเปลี่ยนแปลง (+/-)</t>
  </si>
  <si>
    <t>สูง/ต่ำ</t>
  </si>
  <si>
    <t>ปี57</t>
  </si>
  <si>
    <t>PER57</t>
  </si>
  <si>
    <t>เฉลี่ย57</t>
  </si>
  <si>
    <t>เฉลี่ย 56</t>
  </si>
  <si>
    <t>ผลการทดสอบทางการศึกษาระดับชาติขั้นพื้นฐาน (O-NET)      ปีการศึกษา 2557</t>
  </si>
  <si>
    <t>ปีการศึกษา 2556 - 2557</t>
  </si>
  <si>
    <t>ปีการศึกษา  2557   ระดับเขตพื้นที่ และระดับประเทศ</t>
  </si>
  <si>
    <t>ผลการทดสอบทางการศึกษาระดับชาติขั้นพื้นฐาน (O-NET) ปีการศึกษา 2557</t>
  </si>
  <si>
    <t>เรียงลำดับตามคะแนนกลุ่มสาระภาษาไทย ปีการศึกษา 2557</t>
  </si>
  <si>
    <t>เรียงลำดับตามการเปลี่ยนแปลง (+/-) กลุ่มสาระภาษาไทย ปีการศึกษา 2557</t>
  </si>
  <si>
    <t>เรียงลำดับตามการเปลี่ยนแปลง (+/-) กลุ่มสาระสังคมศึกษา ศาสนา และวัฒนธรรมปีการศึกษา 2557</t>
  </si>
  <si>
    <t>เรียงลำดับตามคะแนนกลุ่มสาระสังคมศึกษา ศาสนา และวัฒนธรรม ปีการศึกษา 2557</t>
  </si>
  <si>
    <t>เรียงลำดับตามการเปลี่ยนแปลง (+/-) กลุ่มสาระการงานอาชีพและเทคโนโลยี ปีการศึกษา 2557</t>
  </si>
  <si>
    <t>เรียงลำดับตามคะแนนกลุ่มสาระการงานอาชีพและเทคโนโลยี ปีการศึกษา 2557</t>
  </si>
  <si>
    <t>เรียงลำดับตามการเปลี่ยนแปลง (+/-) กลุ่มสาระศิลปะศึกษา ปีการศึกษา 2557</t>
  </si>
  <si>
    <t>เรียงลำดับตามคะแนนกลุ่มสาระศิลปะศึกษา ปีการศึกษา 2557</t>
  </si>
  <si>
    <t>เรียงลำดับตามคะแนนกลุ่มสาระสุขศึกษา พลศึกษา ปีการศึกษา 2557</t>
  </si>
  <si>
    <t>เรียงลำดับตามการเปลี่ยนแปลง (+/-) กลุ่มสาระสุขศึกษา  พลศึกษาปีการศึกษา 2557</t>
  </si>
  <si>
    <t>เรียงลำดับตามคะแนนกลุ่มสาระวิทยาศาสตร์ ปีการศึกษา 2557</t>
  </si>
  <si>
    <t>เรียงลำดับตามการเปลี่ยนแปลง (+/-) กลุ่มสาระวิทยาศาสตร์ ปีการศึกษา 2557</t>
  </si>
  <si>
    <t>เรียงลำดับตามคะแนนกลุ่มสาระคณิตศาสตร์ ปีการศึกษา 2557</t>
  </si>
  <si>
    <t>เรียงลำดับตามการเปลี่ยนแปลง (+/-) กลุ่มสาระคณิตศาสตร์ ปีการศึกษา 2557</t>
  </si>
  <si>
    <t>เรียงลำดับตามคะแนนกลุ่มสาระภาษาอังกฤษ ปีการศึกษา 2557</t>
  </si>
  <si>
    <t>เรียงลำดับตามการเปลี่ยนแปลง (+/-) กลุ่มสาระภาษาอังกฤษ ปีการศึกษา 2557</t>
  </si>
  <si>
    <t>เฉลี่ย</t>
  </si>
  <si>
    <t>ลำดับที่</t>
  </si>
  <si>
    <t>อนุบาลเมืองพะเยาฯ</t>
  </si>
  <si>
    <t>C</t>
  </si>
</sst>
</file>

<file path=xl/styles.xml><?xml version="1.0" encoding="utf-8"?>
<styleSheet xmlns="http://schemas.openxmlformats.org/spreadsheetml/2006/main">
  <fonts count="17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Angsana New"/>
      <family val="1"/>
    </font>
    <font>
      <sz val="15"/>
      <color theme="1"/>
      <name val="Angsana New"/>
      <family val="1"/>
    </font>
    <font>
      <sz val="16"/>
      <color theme="1"/>
      <name val="Angsana New"/>
      <family val="1"/>
    </font>
    <font>
      <sz val="14"/>
      <color theme="1"/>
      <name val="Angsana New"/>
      <family val="1"/>
    </font>
    <font>
      <b/>
      <sz val="15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b/>
      <sz val="11"/>
      <color theme="1"/>
      <name val="TH SarabunPSK"/>
      <family val="2"/>
    </font>
    <font>
      <b/>
      <sz val="12"/>
      <color rgb="FFFF0000"/>
      <name val="TH SarabunPSK"/>
      <family val="2"/>
    </font>
    <font>
      <sz val="12"/>
      <color rgb="FFFF0000"/>
      <name val="TH SarabunPSK"/>
      <family val="2"/>
    </font>
    <font>
      <sz val="10"/>
      <color theme="1"/>
      <name val="TH SarabunPSK"/>
      <family val="2"/>
    </font>
    <font>
      <sz val="12"/>
      <color theme="1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/>
    <xf numFmtId="0" fontId="2" fillId="0" borderId="0" xfId="0" applyFon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2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2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9" fillId="0" borderId="1" xfId="0" applyNumberFormat="1" applyFont="1" applyBorder="1" applyAlignment="1">
      <alignment horizontal="center"/>
    </xf>
    <xf numFmtId="2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2" fontId="10" fillId="0" borderId="1" xfId="0" applyNumberFormat="1" applyFont="1" applyBorder="1"/>
    <xf numFmtId="0" fontId="9" fillId="0" borderId="0" xfId="0" applyFont="1"/>
    <xf numFmtId="0" fontId="8" fillId="0" borderId="1" xfId="0" applyFont="1" applyBorder="1" applyAlignment="1">
      <alignment horizontal="center"/>
    </xf>
    <xf numFmtId="0" fontId="9" fillId="0" borderId="0" xfId="0" applyFont="1" applyBorder="1"/>
    <xf numFmtId="0" fontId="2" fillId="0" borderId="2" xfId="0" applyFont="1" applyBorder="1" applyAlignment="1">
      <alignment horizontal="center"/>
    </xf>
    <xf numFmtId="0" fontId="11" fillId="0" borderId="0" xfId="0" applyFont="1"/>
    <xf numFmtId="0" fontId="1" fillId="0" borderId="0" xfId="0" applyFont="1"/>
    <xf numFmtId="0" fontId="8" fillId="0" borderId="3" xfId="0" applyFont="1" applyBorder="1" applyAlignment="1"/>
    <xf numFmtId="0" fontId="8" fillId="0" borderId="4" xfId="0" applyFont="1" applyBorder="1" applyAlignment="1"/>
    <xf numFmtId="0" fontId="12" fillId="0" borderId="1" xfId="0" applyFont="1" applyBorder="1" applyAlignment="1">
      <alignment horizontal="center"/>
    </xf>
    <xf numFmtId="49" fontId="12" fillId="0" borderId="1" xfId="0" applyNumberFormat="1" applyFont="1" applyBorder="1" applyAlignment="1">
      <alignment horizontal="center"/>
    </xf>
    <xf numFmtId="0" fontId="10" fillId="0" borderId="1" xfId="0" applyFont="1" applyBorder="1"/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/>
    <xf numFmtId="0" fontId="10" fillId="0" borderId="0" xfId="0" applyFont="1" applyBorder="1"/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0" fontId="10" fillId="0" borderId="6" xfId="0" applyFont="1" applyBorder="1"/>
    <xf numFmtId="0" fontId="10" fillId="0" borderId="0" xfId="0" applyFont="1" applyBorder="1" applyAlignment="1">
      <alignment horizontal="center"/>
    </xf>
    <xf numFmtId="2" fontId="10" fillId="0" borderId="0" xfId="0" applyNumberFormat="1" applyFont="1" applyBorder="1" applyAlignment="1">
      <alignment horizontal="center"/>
    </xf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/>
    <xf numFmtId="0" fontId="2" fillId="0" borderId="1" xfId="0" applyFont="1" applyFill="1" applyBorder="1"/>
    <xf numFmtId="0" fontId="8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" fontId="1" fillId="0" borderId="1" xfId="0" applyNumberFormat="1" applyFont="1" applyBorder="1"/>
    <xf numFmtId="1" fontId="15" fillId="0" borderId="1" xfId="0" applyNumberFormat="1" applyFont="1" applyBorder="1"/>
    <xf numFmtId="1" fontId="9" fillId="0" borderId="1" xfId="0" applyNumberFormat="1" applyFont="1" applyBorder="1"/>
    <xf numFmtId="0" fontId="16" fillId="0" borderId="0" xfId="0" applyFont="1"/>
    <xf numFmtId="0" fontId="8" fillId="0" borderId="0" xfId="0" applyFont="1"/>
    <xf numFmtId="0" fontId="8" fillId="0" borderId="2" xfId="0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2" fontId="9" fillId="0" borderId="0" xfId="0" applyNumberFormat="1" applyFont="1"/>
    <xf numFmtId="2" fontId="15" fillId="0" borderId="1" xfId="0" applyNumberFormat="1" applyFont="1" applyBorder="1"/>
    <xf numFmtId="0" fontId="1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1" fillId="0" borderId="0" xfId="0" applyFont="1" applyBorder="1"/>
    <xf numFmtId="2" fontId="1" fillId="0" borderId="0" xfId="0" applyNumberFormat="1" applyFont="1" applyBorder="1" applyAlignment="1">
      <alignment horizontal="center"/>
    </xf>
    <xf numFmtId="2" fontId="1" fillId="0" borderId="0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" fontId="9" fillId="2" borderId="1" xfId="0" applyNumberFormat="1" applyFont="1" applyFill="1" applyBorder="1"/>
    <xf numFmtId="1" fontId="9" fillId="3" borderId="1" xfId="0" applyNumberFormat="1" applyFont="1" applyFill="1" applyBorder="1"/>
    <xf numFmtId="1" fontId="9" fillId="4" borderId="1" xfId="0" applyNumberFormat="1" applyFont="1" applyFill="1" applyBorder="1"/>
    <xf numFmtId="1" fontId="9" fillId="5" borderId="1" xfId="0" applyNumberFormat="1" applyFont="1" applyFill="1" applyBorder="1"/>
    <xf numFmtId="0" fontId="10" fillId="3" borderId="1" xfId="0" applyFont="1" applyFill="1" applyBorder="1"/>
    <xf numFmtId="0" fontId="10" fillId="2" borderId="1" xfId="0" applyFont="1" applyFill="1" applyBorder="1"/>
    <xf numFmtId="0" fontId="10" fillId="5" borderId="1" xfId="0" applyFont="1" applyFill="1" applyBorder="1"/>
    <xf numFmtId="0" fontId="10" fillId="4" borderId="1" xfId="0" applyFont="1" applyFill="1" applyBorder="1"/>
    <xf numFmtId="0" fontId="8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4" fillId="0" borderId="1" xfId="0" applyFont="1" applyBorder="1"/>
    <xf numFmtId="1" fontId="10" fillId="0" borderId="1" xfId="0" applyNumberFormat="1" applyFont="1" applyBorder="1"/>
    <xf numFmtId="1" fontId="9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2"/>
  <sheetViews>
    <sheetView workbookViewId="0">
      <selection activeCell="AG17" sqref="AG17"/>
    </sheetView>
  </sheetViews>
  <sheetFormatPr defaultRowHeight="17.25"/>
  <cols>
    <col min="1" max="1" width="1.75" style="33" bestFit="1" customWidth="1"/>
    <col min="2" max="2" width="17.25" style="33" bestFit="1" customWidth="1"/>
    <col min="3" max="3" width="2.75" style="33" bestFit="1" customWidth="1"/>
    <col min="4" max="4" width="4" style="33" bestFit="1" customWidth="1"/>
    <col min="5" max="5" width="3.625" style="33" bestFit="1" customWidth="1"/>
    <col min="6" max="6" width="4" style="33" bestFit="1" customWidth="1"/>
    <col min="7" max="8" width="3.625" style="33" bestFit="1" customWidth="1"/>
    <col min="9" max="9" width="4" style="33" bestFit="1" customWidth="1"/>
    <col min="10" max="14" width="3.625" style="33" bestFit="1" customWidth="1"/>
    <col min="15" max="15" width="3.375" style="33" bestFit="1" customWidth="1"/>
    <col min="16" max="26" width="3.625" style="33" bestFit="1" customWidth="1"/>
    <col min="27" max="27" width="4" style="33" bestFit="1" customWidth="1"/>
    <col min="28" max="28" width="5.375" style="33" bestFit="1" customWidth="1"/>
    <col min="29" max="29" width="5" style="33" bestFit="1" customWidth="1"/>
    <col min="30" max="30" width="3.625" style="33" bestFit="1" customWidth="1"/>
    <col min="31" max="31" width="3" style="33" bestFit="1" customWidth="1"/>
  </cols>
  <sheetData>
    <row r="1" spans="1:31" ht="24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</row>
    <row r="2" spans="1:31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</row>
    <row r="3" spans="1:31" ht="24">
      <c r="A3" s="87" t="s">
        <v>102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</row>
    <row r="4" spans="1:31">
      <c r="A4" s="90" t="s">
        <v>36</v>
      </c>
      <c r="B4" s="90" t="s">
        <v>30</v>
      </c>
      <c r="C4" s="90" t="s">
        <v>70</v>
      </c>
      <c r="D4" s="89" t="s">
        <v>31</v>
      </c>
      <c r="E4" s="89"/>
      <c r="F4" s="89"/>
      <c r="G4" s="89" t="s">
        <v>32</v>
      </c>
      <c r="H4" s="89"/>
      <c r="I4" s="89"/>
      <c r="J4" s="89" t="s">
        <v>33</v>
      </c>
      <c r="K4" s="89"/>
      <c r="L4" s="89"/>
      <c r="M4" s="89" t="s">
        <v>34</v>
      </c>
      <c r="N4" s="89"/>
      <c r="O4" s="89"/>
      <c r="P4" s="89" t="s">
        <v>35</v>
      </c>
      <c r="Q4" s="89"/>
      <c r="R4" s="89"/>
      <c r="S4" s="89" t="s">
        <v>37</v>
      </c>
      <c r="T4" s="89"/>
      <c r="U4" s="89"/>
      <c r="V4" s="89" t="s">
        <v>38</v>
      </c>
      <c r="W4" s="89"/>
      <c r="X4" s="89"/>
      <c r="Y4" s="89" t="s">
        <v>39</v>
      </c>
      <c r="Z4" s="89"/>
      <c r="AA4" s="89"/>
      <c r="AB4" s="88" t="s">
        <v>65</v>
      </c>
      <c r="AC4" s="88" t="s">
        <v>64</v>
      </c>
      <c r="AD4" s="88" t="s">
        <v>61</v>
      </c>
      <c r="AE4" s="88" t="s">
        <v>62</v>
      </c>
    </row>
    <row r="5" spans="1:31">
      <c r="A5" s="91"/>
      <c r="B5" s="91"/>
      <c r="C5" s="91"/>
      <c r="D5" s="28" t="s">
        <v>40</v>
      </c>
      <c r="E5" s="28" t="s">
        <v>63</v>
      </c>
      <c r="F5" s="29" t="s">
        <v>61</v>
      </c>
      <c r="G5" s="28" t="s">
        <v>40</v>
      </c>
      <c r="H5" s="28" t="s">
        <v>63</v>
      </c>
      <c r="I5" s="29" t="s">
        <v>61</v>
      </c>
      <c r="J5" s="28" t="s">
        <v>40</v>
      </c>
      <c r="K5" s="28" t="s">
        <v>63</v>
      </c>
      <c r="L5" s="29" t="s">
        <v>61</v>
      </c>
      <c r="M5" s="28" t="s">
        <v>40</v>
      </c>
      <c r="N5" s="28" t="s">
        <v>63</v>
      </c>
      <c r="O5" s="29" t="s">
        <v>61</v>
      </c>
      <c r="P5" s="28" t="s">
        <v>40</v>
      </c>
      <c r="Q5" s="28" t="s">
        <v>63</v>
      </c>
      <c r="R5" s="29" t="s">
        <v>61</v>
      </c>
      <c r="S5" s="28" t="s">
        <v>40</v>
      </c>
      <c r="T5" s="28" t="s">
        <v>63</v>
      </c>
      <c r="U5" s="29" t="s">
        <v>61</v>
      </c>
      <c r="V5" s="28" t="s">
        <v>40</v>
      </c>
      <c r="W5" s="28" t="s">
        <v>63</v>
      </c>
      <c r="X5" s="29" t="s">
        <v>61</v>
      </c>
      <c r="Y5" s="28" t="s">
        <v>40</v>
      </c>
      <c r="Z5" s="28" t="s">
        <v>63</v>
      </c>
      <c r="AA5" s="29" t="s">
        <v>61</v>
      </c>
      <c r="AB5" s="88"/>
      <c r="AC5" s="88"/>
      <c r="AD5" s="88"/>
      <c r="AE5" s="88"/>
    </row>
    <row r="6" spans="1:31">
      <c r="A6" s="92" t="s">
        <v>93</v>
      </c>
      <c r="B6" s="93"/>
      <c r="C6" s="35"/>
      <c r="D6" s="28"/>
      <c r="E6" s="28"/>
      <c r="F6" s="29"/>
      <c r="G6" s="28"/>
      <c r="H6" s="28"/>
      <c r="I6" s="29"/>
      <c r="J6" s="28"/>
      <c r="K6" s="28"/>
      <c r="L6" s="29"/>
      <c r="M6" s="28"/>
      <c r="N6" s="28"/>
      <c r="O6" s="29"/>
      <c r="P6" s="28"/>
      <c r="Q6" s="28"/>
      <c r="R6" s="29"/>
      <c r="S6" s="28"/>
      <c r="T6" s="28"/>
      <c r="U6" s="29"/>
      <c r="V6" s="28"/>
      <c r="W6" s="28"/>
      <c r="X6" s="29"/>
      <c r="Y6" s="28"/>
      <c r="Z6" s="28"/>
      <c r="AA6" s="29"/>
      <c r="AB6" s="36"/>
      <c r="AC6" s="36"/>
      <c r="AD6" s="36"/>
      <c r="AE6" s="36"/>
    </row>
    <row r="7" spans="1:31">
      <c r="A7" s="30">
        <v>1</v>
      </c>
      <c r="B7" s="30" t="s">
        <v>2</v>
      </c>
      <c r="C7" s="30">
        <v>14</v>
      </c>
      <c r="D7" s="31">
        <v>53.97</v>
      </c>
      <c r="E7" s="19">
        <v>47.39</v>
      </c>
      <c r="F7" s="19">
        <f t="shared" ref="F7:F63" si="0">E7-D7</f>
        <v>-6.5799999999999983</v>
      </c>
      <c r="G7" s="31">
        <v>46.15</v>
      </c>
      <c r="H7" s="19">
        <v>43.43</v>
      </c>
      <c r="I7" s="19">
        <f t="shared" ref="I7:I63" si="1">H7-G7</f>
        <v>-2.7199999999999989</v>
      </c>
      <c r="J7" s="31">
        <v>23.38</v>
      </c>
      <c r="K7" s="19">
        <v>27</v>
      </c>
      <c r="L7" s="19">
        <f t="shared" ref="L7:L63" si="2">K7-J7</f>
        <v>3.620000000000001</v>
      </c>
      <c r="M7" s="31">
        <v>25.66</v>
      </c>
      <c r="N7" s="19">
        <v>23.94</v>
      </c>
      <c r="O7" s="19">
        <f t="shared" ref="O7:O63" si="3">N7-M7</f>
        <v>-1.7199999999999989</v>
      </c>
      <c r="P7" s="31">
        <v>32.619999999999997</v>
      </c>
      <c r="Q7" s="19">
        <v>41.86</v>
      </c>
      <c r="R7" s="19">
        <f t="shared" ref="R7:R63" si="4">Q7-P7</f>
        <v>9.240000000000002</v>
      </c>
      <c r="S7" s="31">
        <v>58.46</v>
      </c>
      <c r="T7" s="19">
        <v>60.89</v>
      </c>
      <c r="U7" s="19">
        <f t="shared" ref="U7:U63" si="5">T7-S7</f>
        <v>2.4299999999999997</v>
      </c>
      <c r="V7" s="31">
        <v>39.42</v>
      </c>
      <c r="W7" s="19">
        <v>43.93</v>
      </c>
      <c r="X7" s="19">
        <f t="shared" ref="X7:X63" si="6">W7-V7</f>
        <v>4.509999999999998</v>
      </c>
      <c r="Y7" s="31">
        <v>48.62</v>
      </c>
      <c r="Z7" s="19">
        <v>50.43</v>
      </c>
      <c r="AA7" s="19">
        <f t="shared" ref="AA7:AA63" si="7">Z7-Y7</f>
        <v>1.8100000000000023</v>
      </c>
      <c r="AB7" s="19">
        <f t="shared" ref="AB7:AB63" si="8">(D7+G7+J7+M7+P7+S7+V7+Y7)/8</f>
        <v>41.035000000000004</v>
      </c>
      <c r="AC7" s="19">
        <f t="shared" ref="AC7:AC63" si="9">(E7+H7+K7+N7+Q7+T7+W7+Z7)/8</f>
        <v>42.358750000000001</v>
      </c>
      <c r="AD7" s="19">
        <f t="shared" ref="AD7:AD63" si="10">AC7-AB7</f>
        <v>1.3237499999999969</v>
      </c>
      <c r="AE7" s="32">
        <v>5</v>
      </c>
    </row>
    <row r="8" spans="1:31">
      <c r="A8" s="30">
        <v>2</v>
      </c>
      <c r="B8" s="30" t="s">
        <v>0</v>
      </c>
      <c r="C8" s="30">
        <v>17</v>
      </c>
      <c r="D8" s="31">
        <v>53.35</v>
      </c>
      <c r="E8" s="19">
        <v>48.13</v>
      </c>
      <c r="F8" s="19">
        <f t="shared" si="0"/>
        <v>-5.2199999999999989</v>
      </c>
      <c r="G8" s="31">
        <v>42.77</v>
      </c>
      <c r="H8" s="19">
        <v>38.590000000000003</v>
      </c>
      <c r="I8" s="19">
        <f t="shared" si="1"/>
        <v>-4.18</v>
      </c>
      <c r="J8" s="31">
        <v>23.08</v>
      </c>
      <c r="K8" s="19">
        <v>30.35</v>
      </c>
      <c r="L8" s="19">
        <f t="shared" si="2"/>
        <v>7.2700000000000031</v>
      </c>
      <c r="M8" s="31">
        <v>24.74</v>
      </c>
      <c r="N8" s="19">
        <v>24.56</v>
      </c>
      <c r="O8" s="19">
        <f t="shared" si="3"/>
        <v>-0.17999999999999972</v>
      </c>
      <c r="P8" s="31">
        <v>32</v>
      </c>
      <c r="Q8" s="19">
        <v>35.18</v>
      </c>
      <c r="R8" s="19">
        <f t="shared" si="4"/>
        <v>3.1799999999999997</v>
      </c>
      <c r="S8" s="31">
        <v>58.85</v>
      </c>
      <c r="T8" s="19">
        <v>66.180000000000007</v>
      </c>
      <c r="U8" s="19">
        <f t="shared" si="5"/>
        <v>7.3300000000000054</v>
      </c>
      <c r="V8" s="31">
        <v>43.08</v>
      </c>
      <c r="W8" s="19">
        <v>42.5</v>
      </c>
      <c r="X8" s="19">
        <f t="shared" si="6"/>
        <v>-0.57999999999999829</v>
      </c>
      <c r="Y8" s="31">
        <v>39.85</v>
      </c>
      <c r="Z8" s="19">
        <v>51.41</v>
      </c>
      <c r="AA8" s="19">
        <f t="shared" si="7"/>
        <v>11.559999999999995</v>
      </c>
      <c r="AB8" s="19">
        <f t="shared" si="8"/>
        <v>39.715000000000003</v>
      </c>
      <c r="AC8" s="19">
        <f t="shared" si="9"/>
        <v>42.112499999999997</v>
      </c>
      <c r="AD8" s="19">
        <f t="shared" si="10"/>
        <v>2.3974999999999937</v>
      </c>
      <c r="AE8" s="32">
        <v>4</v>
      </c>
    </row>
    <row r="9" spans="1:31">
      <c r="A9" s="30">
        <v>3</v>
      </c>
      <c r="B9" s="30" t="s">
        <v>3</v>
      </c>
      <c r="C9" s="30">
        <v>20</v>
      </c>
      <c r="D9" s="31">
        <v>57.31</v>
      </c>
      <c r="E9" s="19">
        <v>46.74</v>
      </c>
      <c r="F9" s="19">
        <f t="shared" si="0"/>
        <v>-10.57</v>
      </c>
      <c r="G9" s="31">
        <v>48.73</v>
      </c>
      <c r="H9" s="19">
        <v>42.8</v>
      </c>
      <c r="I9" s="19">
        <f t="shared" si="1"/>
        <v>-5.93</v>
      </c>
      <c r="J9" s="31">
        <v>27.18</v>
      </c>
      <c r="K9" s="19">
        <v>24.9</v>
      </c>
      <c r="L9" s="19">
        <f t="shared" si="2"/>
        <v>-2.2800000000000011</v>
      </c>
      <c r="M9" s="31">
        <v>21.49</v>
      </c>
      <c r="N9" s="19">
        <v>23.32</v>
      </c>
      <c r="O9" s="19">
        <f t="shared" si="3"/>
        <v>1.8300000000000018</v>
      </c>
      <c r="P9" s="31">
        <v>39.64</v>
      </c>
      <c r="Q9" s="19">
        <v>41.1</v>
      </c>
      <c r="R9" s="19">
        <f t="shared" si="4"/>
        <v>1.4600000000000009</v>
      </c>
      <c r="S9" s="31">
        <v>59.09</v>
      </c>
      <c r="T9" s="19">
        <v>62.5</v>
      </c>
      <c r="U9" s="19">
        <f t="shared" si="5"/>
        <v>3.4099999999999966</v>
      </c>
      <c r="V9" s="31">
        <v>42.39</v>
      </c>
      <c r="W9" s="19">
        <v>42.88</v>
      </c>
      <c r="X9" s="19">
        <f t="shared" si="6"/>
        <v>0.49000000000000199</v>
      </c>
      <c r="Y9" s="31">
        <v>48</v>
      </c>
      <c r="Z9" s="19">
        <v>45.8</v>
      </c>
      <c r="AA9" s="19">
        <f t="shared" si="7"/>
        <v>-2.2000000000000028</v>
      </c>
      <c r="AB9" s="19">
        <f t="shared" si="8"/>
        <v>42.978750000000005</v>
      </c>
      <c r="AC9" s="19">
        <f t="shared" si="9"/>
        <v>41.255000000000003</v>
      </c>
      <c r="AD9" s="19">
        <f t="shared" si="10"/>
        <v>-1.7237500000000026</v>
      </c>
      <c r="AE9" s="32">
        <v>4</v>
      </c>
    </row>
    <row r="10" spans="1:31">
      <c r="A10" s="30">
        <v>4</v>
      </c>
      <c r="B10" s="30" t="s">
        <v>1</v>
      </c>
      <c r="C10" s="30">
        <v>6</v>
      </c>
      <c r="D10" s="31">
        <v>55.2</v>
      </c>
      <c r="E10" s="19">
        <v>40.85</v>
      </c>
      <c r="F10" s="19">
        <f t="shared" si="0"/>
        <v>-14.350000000000001</v>
      </c>
      <c r="G10" s="31">
        <v>47</v>
      </c>
      <c r="H10" s="19">
        <v>37.33</v>
      </c>
      <c r="I10" s="19">
        <f t="shared" si="1"/>
        <v>-9.6700000000000017</v>
      </c>
      <c r="J10" s="31">
        <v>25.8</v>
      </c>
      <c r="K10" s="19">
        <v>27</v>
      </c>
      <c r="L10" s="19">
        <f t="shared" si="2"/>
        <v>1.1999999999999993</v>
      </c>
      <c r="M10" s="31">
        <v>26.72</v>
      </c>
      <c r="N10" s="19">
        <v>27.87</v>
      </c>
      <c r="O10" s="19">
        <f t="shared" si="3"/>
        <v>1.1500000000000021</v>
      </c>
      <c r="P10" s="31">
        <v>34.6</v>
      </c>
      <c r="Q10" s="19">
        <v>34</v>
      </c>
      <c r="R10" s="19">
        <f t="shared" si="4"/>
        <v>-0.60000000000000142</v>
      </c>
      <c r="S10" s="31">
        <v>59</v>
      </c>
      <c r="T10" s="19">
        <v>64.17</v>
      </c>
      <c r="U10" s="19">
        <f t="shared" si="5"/>
        <v>5.1700000000000017</v>
      </c>
      <c r="V10" s="31">
        <v>45.75</v>
      </c>
      <c r="W10" s="19">
        <v>44.58</v>
      </c>
      <c r="X10" s="19">
        <f t="shared" si="6"/>
        <v>-1.1700000000000017</v>
      </c>
      <c r="Y10" s="31">
        <v>50</v>
      </c>
      <c r="Z10" s="19">
        <v>48</v>
      </c>
      <c r="AA10" s="19">
        <f t="shared" si="7"/>
        <v>-2</v>
      </c>
      <c r="AB10" s="19">
        <f t="shared" si="8"/>
        <v>43.008749999999999</v>
      </c>
      <c r="AC10" s="19">
        <f t="shared" si="9"/>
        <v>40.475000000000001</v>
      </c>
      <c r="AD10" s="19">
        <f t="shared" si="10"/>
        <v>-2.5337499999999977</v>
      </c>
      <c r="AE10" s="32">
        <v>3</v>
      </c>
    </row>
    <row r="11" spans="1:31">
      <c r="A11" s="30">
        <v>5</v>
      </c>
      <c r="B11" s="30" t="s">
        <v>4</v>
      </c>
      <c r="C11" s="30">
        <v>8</v>
      </c>
      <c r="D11" s="31">
        <v>54</v>
      </c>
      <c r="E11" s="19">
        <v>43.68</v>
      </c>
      <c r="F11" s="19">
        <f t="shared" si="0"/>
        <v>-10.32</v>
      </c>
      <c r="G11" s="31">
        <v>47.5</v>
      </c>
      <c r="H11" s="19">
        <v>43</v>
      </c>
      <c r="I11" s="19">
        <f t="shared" si="1"/>
        <v>-4.5</v>
      </c>
      <c r="J11" s="31">
        <v>24.88</v>
      </c>
      <c r="K11" s="19">
        <v>30.75</v>
      </c>
      <c r="L11" s="19">
        <f t="shared" si="2"/>
        <v>5.870000000000001</v>
      </c>
      <c r="M11" s="31">
        <v>22.95</v>
      </c>
      <c r="N11" s="19">
        <v>20.5</v>
      </c>
      <c r="O11" s="19">
        <f t="shared" si="3"/>
        <v>-2.4499999999999993</v>
      </c>
      <c r="P11" s="31">
        <v>29.63</v>
      </c>
      <c r="Q11" s="19">
        <v>31.25</v>
      </c>
      <c r="R11" s="19">
        <f t="shared" si="4"/>
        <v>1.620000000000001</v>
      </c>
      <c r="S11" s="31">
        <v>55.78</v>
      </c>
      <c r="T11" s="19">
        <v>57.81</v>
      </c>
      <c r="U11" s="19">
        <f t="shared" si="5"/>
        <v>2.0300000000000011</v>
      </c>
      <c r="V11" s="31">
        <v>42.66</v>
      </c>
      <c r="W11" s="19">
        <v>45.31</v>
      </c>
      <c r="X11" s="19">
        <f t="shared" si="6"/>
        <v>2.6500000000000057</v>
      </c>
      <c r="Y11" s="31">
        <v>46.63</v>
      </c>
      <c r="Z11" s="19">
        <v>47.75</v>
      </c>
      <c r="AA11" s="19">
        <f t="shared" si="7"/>
        <v>1.1199999999999974</v>
      </c>
      <c r="AB11" s="19">
        <f t="shared" si="8"/>
        <v>40.503749999999997</v>
      </c>
      <c r="AC11" s="19">
        <f t="shared" si="9"/>
        <v>40.006250000000001</v>
      </c>
      <c r="AD11" s="19">
        <f t="shared" si="10"/>
        <v>-0.49749999999999517</v>
      </c>
      <c r="AE11" s="32">
        <v>5</v>
      </c>
    </row>
    <row r="12" spans="1:31">
      <c r="A12" s="94" t="s">
        <v>59</v>
      </c>
      <c r="B12" s="95"/>
      <c r="C12" s="30">
        <f>SUM(C7:C11)</f>
        <v>65</v>
      </c>
      <c r="D12" s="31">
        <f>AVERAGE(D7:D11)</f>
        <v>54.765999999999998</v>
      </c>
      <c r="E12" s="31">
        <f t="shared" ref="E12:Z12" si="11">AVERAGE(E7:E11)</f>
        <v>45.358000000000004</v>
      </c>
      <c r="F12" s="19">
        <f t="shared" si="0"/>
        <v>-9.4079999999999941</v>
      </c>
      <c r="G12" s="31">
        <f t="shared" si="11"/>
        <v>46.43</v>
      </c>
      <c r="H12" s="31">
        <f t="shared" si="11"/>
        <v>41.03</v>
      </c>
      <c r="I12" s="19">
        <f t="shared" si="1"/>
        <v>-5.3999999999999986</v>
      </c>
      <c r="J12" s="31">
        <f t="shared" si="11"/>
        <v>24.863999999999997</v>
      </c>
      <c r="K12" s="31">
        <f t="shared" si="11"/>
        <v>28</v>
      </c>
      <c r="L12" s="19">
        <f t="shared" si="2"/>
        <v>3.1360000000000028</v>
      </c>
      <c r="M12" s="31">
        <f t="shared" si="11"/>
        <v>24.312000000000001</v>
      </c>
      <c r="N12" s="31">
        <f t="shared" si="11"/>
        <v>24.038</v>
      </c>
      <c r="O12" s="19">
        <f t="shared" si="3"/>
        <v>-0.27400000000000091</v>
      </c>
      <c r="P12" s="31">
        <f t="shared" si="11"/>
        <v>33.698</v>
      </c>
      <c r="Q12" s="31">
        <f t="shared" si="11"/>
        <v>36.677999999999997</v>
      </c>
      <c r="R12" s="19">
        <f t="shared" si="4"/>
        <v>2.9799999999999969</v>
      </c>
      <c r="S12" s="31">
        <f t="shared" si="11"/>
        <v>58.236000000000004</v>
      </c>
      <c r="T12" s="31">
        <f t="shared" si="11"/>
        <v>62.31</v>
      </c>
      <c r="U12" s="19">
        <f t="shared" si="5"/>
        <v>4.0739999999999981</v>
      </c>
      <c r="V12" s="31">
        <f t="shared" si="11"/>
        <v>42.66</v>
      </c>
      <c r="W12" s="31">
        <f t="shared" si="11"/>
        <v>43.839999999999996</v>
      </c>
      <c r="X12" s="19">
        <f t="shared" si="6"/>
        <v>1.1799999999999997</v>
      </c>
      <c r="Y12" s="31">
        <f t="shared" si="11"/>
        <v>46.62</v>
      </c>
      <c r="Z12" s="31">
        <f t="shared" si="11"/>
        <v>48.677999999999997</v>
      </c>
      <c r="AA12" s="19">
        <f t="shared" si="7"/>
        <v>2.0579999999999998</v>
      </c>
      <c r="AB12" s="19">
        <f t="shared" si="8"/>
        <v>41.448250000000002</v>
      </c>
      <c r="AC12" s="19">
        <f t="shared" si="9"/>
        <v>41.241500000000002</v>
      </c>
      <c r="AD12" s="19">
        <f t="shared" si="10"/>
        <v>-0.20674999999999955</v>
      </c>
      <c r="AE12" s="39">
        <v>5</v>
      </c>
    </row>
    <row r="13" spans="1:31">
      <c r="A13" s="94" t="s">
        <v>74</v>
      </c>
      <c r="B13" s="95"/>
      <c r="C13" s="30">
        <v>352</v>
      </c>
      <c r="D13" s="19">
        <v>54.57</v>
      </c>
      <c r="E13" s="19">
        <v>45.24</v>
      </c>
      <c r="F13" s="19">
        <f t="shared" si="0"/>
        <v>-9.3299999999999983</v>
      </c>
      <c r="G13" s="19">
        <v>44.74</v>
      </c>
      <c r="H13" s="19">
        <v>39.15</v>
      </c>
      <c r="I13" s="19">
        <f t="shared" si="1"/>
        <v>-5.5900000000000034</v>
      </c>
      <c r="J13" s="19">
        <v>25.72</v>
      </c>
      <c r="K13" s="19">
        <v>28.89</v>
      </c>
      <c r="L13" s="19">
        <f t="shared" si="2"/>
        <v>3.1700000000000017</v>
      </c>
      <c r="M13" s="19">
        <v>24.17</v>
      </c>
      <c r="N13" s="19">
        <v>23.96</v>
      </c>
      <c r="O13" s="19">
        <f t="shared" si="3"/>
        <v>-0.21000000000000085</v>
      </c>
      <c r="P13" s="19">
        <v>34.270000000000003</v>
      </c>
      <c r="Q13" s="19">
        <v>38.07</v>
      </c>
      <c r="R13" s="19">
        <f t="shared" si="4"/>
        <v>3.7999999999999972</v>
      </c>
      <c r="S13" s="19">
        <v>56.75</v>
      </c>
      <c r="T13" s="19">
        <v>61.72</v>
      </c>
      <c r="U13" s="19">
        <f t="shared" si="5"/>
        <v>4.9699999999999989</v>
      </c>
      <c r="V13" s="19">
        <v>42.09</v>
      </c>
      <c r="W13" s="19">
        <v>43.95</v>
      </c>
      <c r="X13" s="19">
        <f t="shared" si="6"/>
        <v>1.8599999999999994</v>
      </c>
      <c r="Y13" s="19">
        <v>46.59</v>
      </c>
      <c r="Z13" s="19">
        <v>45.87</v>
      </c>
      <c r="AA13" s="19">
        <f t="shared" si="7"/>
        <v>-0.72000000000000597</v>
      </c>
      <c r="AB13" s="19">
        <f t="shared" si="8"/>
        <v>41.112499999999997</v>
      </c>
      <c r="AC13" s="19">
        <f t="shared" si="9"/>
        <v>40.856250000000003</v>
      </c>
      <c r="AD13" s="19">
        <f t="shared" si="10"/>
        <v>-0.25624999999999432</v>
      </c>
      <c r="AE13" s="39">
        <v>4</v>
      </c>
    </row>
    <row r="14" spans="1:31">
      <c r="A14" s="94" t="s">
        <v>76</v>
      </c>
      <c r="B14" s="95"/>
      <c r="C14" s="30"/>
      <c r="D14" s="31">
        <v>54.48</v>
      </c>
      <c r="E14" s="19">
        <v>44.25</v>
      </c>
      <c r="F14" s="19">
        <f t="shared" si="0"/>
        <v>-10.229999999999997</v>
      </c>
      <c r="G14" s="19">
        <v>47.12</v>
      </c>
      <c r="H14" s="19">
        <v>39.369999999999997</v>
      </c>
      <c r="I14" s="19">
        <f t="shared" si="1"/>
        <v>-7.75</v>
      </c>
      <c r="J14" s="19">
        <v>28.71</v>
      </c>
      <c r="K14" s="19">
        <v>30.35</v>
      </c>
      <c r="L14" s="19">
        <f t="shared" si="2"/>
        <v>1.6400000000000006</v>
      </c>
      <c r="M14" s="19">
        <v>26.95</v>
      </c>
      <c r="N14" s="19">
        <v>25.45</v>
      </c>
      <c r="O14" s="19">
        <f t="shared" si="3"/>
        <v>-1.5</v>
      </c>
      <c r="P14" s="19">
        <v>35.369999999999997</v>
      </c>
      <c r="Q14" s="19">
        <v>37.950000000000003</v>
      </c>
      <c r="R14" s="19">
        <f t="shared" si="4"/>
        <v>2.5800000000000054</v>
      </c>
      <c r="S14" s="19">
        <v>56.67</v>
      </c>
      <c r="T14" s="19">
        <v>58.3</v>
      </c>
      <c r="U14" s="19">
        <f t="shared" si="5"/>
        <v>1.6299999999999955</v>
      </c>
      <c r="V14" s="19">
        <v>43.31</v>
      </c>
      <c r="W14" s="19">
        <v>43.65</v>
      </c>
      <c r="X14" s="19">
        <f t="shared" si="6"/>
        <v>0.33999999999999631</v>
      </c>
      <c r="Y14" s="19">
        <v>47.39</v>
      </c>
      <c r="Z14" s="19">
        <v>44.46</v>
      </c>
      <c r="AA14" s="19">
        <f t="shared" si="7"/>
        <v>-2.9299999999999997</v>
      </c>
      <c r="AB14" s="19">
        <f t="shared" si="8"/>
        <v>42.5</v>
      </c>
      <c r="AC14" s="19">
        <f t="shared" si="9"/>
        <v>40.472499999999997</v>
      </c>
      <c r="AD14" s="19">
        <f t="shared" si="10"/>
        <v>-2.0275000000000034</v>
      </c>
      <c r="AE14" s="39">
        <v>4</v>
      </c>
    </row>
    <row r="15" spans="1:31">
      <c r="A15" s="92" t="s">
        <v>93</v>
      </c>
      <c r="B15" s="93"/>
      <c r="C15" s="30"/>
      <c r="D15" s="31"/>
      <c r="E15" s="19"/>
      <c r="F15" s="19"/>
      <c r="G15" s="31"/>
      <c r="H15" s="19"/>
      <c r="I15" s="19"/>
      <c r="J15" s="31"/>
      <c r="K15" s="19"/>
      <c r="L15" s="19"/>
      <c r="M15" s="31"/>
      <c r="N15" s="19"/>
      <c r="O15" s="19"/>
      <c r="P15" s="31"/>
      <c r="Q15" s="19"/>
      <c r="R15" s="19"/>
      <c r="S15" s="31"/>
      <c r="T15" s="19"/>
      <c r="U15" s="19"/>
      <c r="V15" s="31"/>
      <c r="W15" s="19"/>
      <c r="X15" s="19"/>
      <c r="Y15" s="31"/>
      <c r="Z15" s="19"/>
      <c r="AA15" s="19"/>
      <c r="AB15" s="19"/>
      <c r="AC15" s="19"/>
      <c r="AD15" s="19"/>
      <c r="AE15" s="32"/>
    </row>
    <row r="16" spans="1:31">
      <c r="A16" s="30">
        <v>1</v>
      </c>
      <c r="B16" s="30" t="s">
        <v>6</v>
      </c>
      <c r="C16" s="30">
        <v>12</v>
      </c>
      <c r="D16" s="31">
        <v>59.89</v>
      </c>
      <c r="E16" s="19">
        <v>45.65</v>
      </c>
      <c r="F16" s="19">
        <f t="shared" si="0"/>
        <v>-14.240000000000002</v>
      </c>
      <c r="G16" s="31">
        <v>49.57</v>
      </c>
      <c r="H16" s="19">
        <v>40</v>
      </c>
      <c r="I16" s="19">
        <f t="shared" si="1"/>
        <v>-9.57</v>
      </c>
      <c r="J16" s="31">
        <v>31</v>
      </c>
      <c r="K16" s="19">
        <v>33.33</v>
      </c>
      <c r="L16" s="19">
        <f t="shared" si="2"/>
        <v>2.3299999999999983</v>
      </c>
      <c r="M16" s="31">
        <v>27.2</v>
      </c>
      <c r="N16" s="19">
        <v>23.73</v>
      </c>
      <c r="O16" s="19">
        <f t="shared" si="3"/>
        <v>-3.4699999999999989</v>
      </c>
      <c r="P16" s="31">
        <v>39.29</v>
      </c>
      <c r="Q16" s="19">
        <v>37.17</v>
      </c>
      <c r="R16" s="19">
        <f t="shared" si="4"/>
        <v>-2.1199999999999974</v>
      </c>
      <c r="S16" s="31">
        <v>58.57</v>
      </c>
      <c r="T16" s="19">
        <v>65.63</v>
      </c>
      <c r="U16" s="19">
        <f t="shared" si="5"/>
        <v>7.0599999999999952</v>
      </c>
      <c r="V16" s="31">
        <v>46.61</v>
      </c>
      <c r="W16" s="19">
        <v>45.63</v>
      </c>
      <c r="X16" s="19">
        <f t="shared" si="6"/>
        <v>-0.97999999999999687</v>
      </c>
      <c r="Y16" s="31">
        <v>56.29</v>
      </c>
      <c r="Z16" s="19">
        <v>45.67</v>
      </c>
      <c r="AA16" s="19">
        <f t="shared" si="7"/>
        <v>-10.619999999999997</v>
      </c>
      <c r="AB16" s="19">
        <f t="shared" si="8"/>
        <v>46.052500000000002</v>
      </c>
      <c r="AC16" s="19">
        <f t="shared" si="9"/>
        <v>42.10125</v>
      </c>
      <c r="AD16" s="19">
        <f t="shared" si="10"/>
        <v>-3.9512500000000017</v>
      </c>
      <c r="AE16" s="32">
        <v>2</v>
      </c>
    </row>
    <row r="17" spans="1:31">
      <c r="A17" s="30">
        <v>2</v>
      </c>
      <c r="B17" s="30" t="s">
        <v>5</v>
      </c>
      <c r="C17" s="30">
        <v>18</v>
      </c>
      <c r="D17" s="31">
        <v>55.23</v>
      </c>
      <c r="E17" s="19">
        <v>45.32</v>
      </c>
      <c r="F17" s="19">
        <f t="shared" si="0"/>
        <v>-9.9099999999999966</v>
      </c>
      <c r="G17" s="31">
        <v>44.39</v>
      </c>
      <c r="H17" s="19">
        <v>42</v>
      </c>
      <c r="I17" s="19">
        <f t="shared" si="1"/>
        <v>-2.3900000000000006</v>
      </c>
      <c r="J17" s="31">
        <v>24.87</v>
      </c>
      <c r="K17" s="19">
        <v>33.33</v>
      </c>
      <c r="L17" s="19">
        <f t="shared" si="2"/>
        <v>8.4599999999999973</v>
      </c>
      <c r="M17" s="31">
        <v>24.17</v>
      </c>
      <c r="N17" s="19">
        <v>23.38</v>
      </c>
      <c r="O17" s="19">
        <f t="shared" si="3"/>
        <v>-0.7900000000000027</v>
      </c>
      <c r="P17" s="31">
        <v>32.090000000000003</v>
      </c>
      <c r="Q17" s="19">
        <v>39.11</v>
      </c>
      <c r="R17" s="19">
        <f t="shared" si="4"/>
        <v>7.019999999999996</v>
      </c>
      <c r="S17" s="31">
        <v>54.62</v>
      </c>
      <c r="T17" s="19">
        <v>64.58</v>
      </c>
      <c r="U17" s="19">
        <f t="shared" si="5"/>
        <v>9.9600000000000009</v>
      </c>
      <c r="V17" s="31">
        <v>40.49</v>
      </c>
      <c r="W17" s="19">
        <v>42.64</v>
      </c>
      <c r="X17" s="19">
        <f t="shared" si="6"/>
        <v>2.1499999999999986</v>
      </c>
      <c r="Y17" s="31">
        <v>46.35</v>
      </c>
      <c r="Z17" s="19">
        <v>45.78</v>
      </c>
      <c r="AA17" s="19">
        <f t="shared" si="7"/>
        <v>-0.57000000000000028</v>
      </c>
      <c r="AB17" s="19">
        <f t="shared" si="8"/>
        <v>40.276250000000005</v>
      </c>
      <c r="AC17" s="19">
        <f t="shared" si="9"/>
        <v>42.017499999999998</v>
      </c>
      <c r="AD17" s="19">
        <f t="shared" si="10"/>
        <v>1.7412499999999937</v>
      </c>
      <c r="AE17" s="32">
        <v>4</v>
      </c>
    </row>
    <row r="18" spans="1:31">
      <c r="A18" s="30">
        <v>3</v>
      </c>
      <c r="B18" s="30" t="s">
        <v>7</v>
      </c>
      <c r="C18" s="30">
        <v>29</v>
      </c>
      <c r="D18" s="31">
        <v>52.62</v>
      </c>
      <c r="E18" s="19">
        <v>43.3</v>
      </c>
      <c r="F18" s="19">
        <f t="shared" si="0"/>
        <v>-9.32</v>
      </c>
      <c r="G18" s="31">
        <v>41.46</v>
      </c>
      <c r="H18" s="19">
        <v>37.03</v>
      </c>
      <c r="I18" s="19">
        <f t="shared" si="1"/>
        <v>-4.43</v>
      </c>
      <c r="J18" s="31">
        <v>24.62</v>
      </c>
      <c r="K18" s="19">
        <v>27.66</v>
      </c>
      <c r="L18" s="19">
        <f t="shared" si="2"/>
        <v>3.0399999999999991</v>
      </c>
      <c r="M18" s="31">
        <v>23.94</v>
      </c>
      <c r="N18" s="19">
        <v>25.97</v>
      </c>
      <c r="O18" s="19">
        <f t="shared" si="3"/>
        <v>2.0299999999999976</v>
      </c>
      <c r="P18" s="31">
        <v>32.92</v>
      </c>
      <c r="Q18" s="19">
        <v>35.93</v>
      </c>
      <c r="R18" s="19">
        <f t="shared" si="4"/>
        <v>3.009999999999998</v>
      </c>
      <c r="S18" s="31">
        <v>53.56</v>
      </c>
      <c r="T18" s="19">
        <v>60</v>
      </c>
      <c r="U18" s="19">
        <f t="shared" si="5"/>
        <v>6.4399999999999977</v>
      </c>
      <c r="V18" s="31">
        <v>40.29</v>
      </c>
      <c r="W18" s="19">
        <v>40</v>
      </c>
      <c r="X18" s="19">
        <f t="shared" si="6"/>
        <v>-0.28999999999999915</v>
      </c>
      <c r="Y18" s="31">
        <v>43.77</v>
      </c>
      <c r="Z18" s="19">
        <v>46.07</v>
      </c>
      <c r="AA18" s="19">
        <f t="shared" si="7"/>
        <v>2.2999999999999972</v>
      </c>
      <c r="AB18" s="19">
        <f t="shared" si="8"/>
        <v>39.147500000000001</v>
      </c>
      <c r="AC18" s="19">
        <f t="shared" si="9"/>
        <v>39.494999999999997</v>
      </c>
      <c r="AD18" s="19">
        <f t="shared" si="10"/>
        <v>0.34749999999999659</v>
      </c>
      <c r="AE18" s="32">
        <v>5</v>
      </c>
    </row>
    <row r="19" spans="1:31">
      <c r="A19" s="30">
        <v>4</v>
      </c>
      <c r="B19" s="30" t="s">
        <v>8</v>
      </c>
      <c r="C19" s="30">
        <v>15</v>
      </c>
      <c r="D19" s="31">
        <v>59.3</v>
      </c>
      <c r="E19" s="19">
        <v>44.59</v>
      </c>
      <c r="F19" s="19">
        <f t="shared" si="0"/>
        <v>-14.709999999999994</v>
      </c>
      <c r="G19" s="31">
        <v>51.5</v>
      </c>
      <c r="H19" s="19">
        <v>34.67</v>
      </c>
      <c r="I19" s="19">
        <f t="shared" si="1"/>
        <v>-16.829999999999998</v>
      </c>
      <c r="J19" s="31">
        <v>25.5</v>
      </c>
      <c r="K19" s="19">
        <v>27.33</v>
      </c>
      <c r="L19" s="19">
        <f t="shared" si="2"/>
        <v>1.8299999999999983</v>
      </c>
      <c r="M19" s="31">
        <v>28.5</v>
      </c>
      <c r="N19" s="19">
        <v>20.8</v>
      </c>
      <c r="O19" s="19">
        <f t="shared" si="3"/>
        <v>-7.6999999999999993</v>
      </c>
      <c r="P19" s="31">
        <v>35.380000000000003</v>
      </c>
      <c r="Q19" s="19">
        <v>32.799999999999997</v>
      </c>
      <c r="R19" s="19">
        <f t="shared" si="4"/>
        <v>-2.5800000000000054</v>
      </c>
      <c r="S19" s="31">
        <v>62.97</v>
      </c>
      <c r="T19" s="19">
        <v>60.5</v>
      </c>
      <c r="U19" s="19">
        <f t="shared" si="5"/>
        <v>-2.4699999999999989</v>
      </c>
      <c r="V19" s="31">
        <v>44.53</v>
      </c>
      <c r="W19" s="19">
        <v>48.17</v>
      </c>
      <c r="X19" s="19">
        <f t="shared" si="6"/>
        <v>3.6400000000000006</v>
      </c>
      <c r="Y19" s="31">
        <v>47.5</v>
      </c>
      <c r="Z19" s="19">
        <v>45.33</v>
      </c>
      <c r="AA19" s="19">
        <f t="shared" si="7"/>
        <v>-2.1700000000000017</v>
      </c>
      <c r="AB19" s="19">
        <f t="shared" si="8"/>
        <v>44.397499999999994</v>
      </c>
      <c r="AC19" s="19">
        <f t="shared" si="9"/>
        <v>39.27375</v>
      </c>
      <c r="AD19" s="19">
        <f t="shared" si="10"/>
        <v>-5.123749999999994</v>
      </c>
      <c r="AE19" s="32">
        <v>2</v>
      </c>
    </row>
    <row r="20" spans="1:31">
      <c r="A20" s="94" t="s">
        <v>59</v>
      </c>
      <c r="B20" s="95"/>
      <c r="C20" s="30">
        <f>SUM(C16:C19)</f>
        <v>74</v>
      </c>
      <c r="D20" s="31">
        <f>AVERAGE(D16:D19)</f>
        <v>56.760000000000005</v>
      </c>
      <c r="E20" s="31">
        <f t="shared" ref="E20:AD20" si="12">AVERAGE(E16:E19)</f>
        <v>44.714999999999996</v>
      </c>
      <c r="F20" s="31">
        <f t="shared" si="12"/>
        <v>-12.044999999999998</v>
      </c>
      <c r="G20" s="31">
        <f t="shared" si="12"/>
        <v>46.730000000000004</v>
      </c>
      <c r="H20" s="31">
        <f t="shared" si="12"/>
        <v>38.424999999999997</v>
      </c>
      <c r="I20" s="31">
        <f t="shared" si="12"/>
        <v>-8.3049999999999997</v>
      </c>
      <c r="J20" s="31">
        <f t="shared" si="12"/>
        <v>26.497500000000002</v>
      </c>
      <c r="K20" s="31">
        <f t="shared" si="12"/>
        <v>30.412499999999998</v>
      </c>
      <c r="L20" s="31">
        <f t="shared" si="12"/>
        <v>3.9149999999999983</v>
      </c>
      <c r="M20" s="31">
        <f t="shared" si="12"/>
        <v>25.952500000000001</v>
      </c>
      <c r="N20" s="31">
        <f t="shared" si="12"/>
        <v>23.47</v>
      </c>
      <c r="O20" s="31">
        <f t="shared" si="12"/>
        <v>-2.4825000000000008</v>
      </c>
      <c r="P20" s="31">
        <f t="shared" si="12"/>
        <v>34.92</v>
      </c>
      <c r="Q20" s="31">
        <f t="shared" si="12"/>
        <v>36.252499999999998</v>
      </c>
      <c r="R20" s="31">
        <f t="shared" si="12"/>
        <v>1.3324999999999978</v>
      </c>
      <c r="S20" s="31">
        <f t="shared" si="12"/>
        <v>57.43</v>
      </c>
      <c r="T20" s="31">
        <f t="shared" si="12"/>
        <v>62.677499999999995</v>
      </c>
      <c r="U20" s="31">
        <f t="shared" si="12"/>
        <v>5.2474999999999987</v>
      </c>
      <c r="V20" s="31">
        <f t="shared" si="12"/>
        <v>42.98</v>
      </c>
      <c r="W20" s="31">
        <f t="shared" si="12"/>
        <v>44.11</v>
      </c>
      <c r="X20" s="31">
        <f t="shared" si="12"/>
        <v>1.1300000000000008</v>
      </c>
      <c r="Y20" s="31">
        <f t="shared" si="12"/>
        <v>48.477499999999999</v>
      </c>
      <c r="Z20" s="31">
        <f t="shared" si="12"/>
        <v>45.712500000000006</v>
      </c>
      <c r="AA20" s="31">
        <f t="shared" si="12"/>
        <v>-2.7650000000000006</v>
      </c>
      <c r="AB20" s="31">
        <f t="shared" si="12"/>
        <v>42.468437500000007</v>
      </c>
      <c r="AC20" s="31">
        <f t="shared" si="12"/>
        <v>40.721875000000004</v>
      </c>
      <c r="AD20" s="31">
        <f t="shared" si="12"/>
        <v>-1.7465625000000014</v>
      </c>
      <c r="AE20" s="32">
        <v>4</v>
      </c>
    </row>
    <row r="21" spans="1:31">
      <c r="A21" s="94" t="s">
        <v>74</v>
      </c>
      <c r="B21" s="95"/>
      <c r="C21" s="30">
        <v>352</v>
      </c>
      <c r="D21" s="19">
        <v>54.57</v>
      </c>
      <c r="E21" s="19">
        <v>45.24</v>
      </c>
      <c r="F21" s="19">
        <f t="shared" ref="F21:F22" si="13">E21-D21</f>
        <v>-9.3299999999999983</v>
      </c>
      <c r="G21" s="19">
        <v>44.74</v>
      </c>
      <c r="H21" s="19">
        <v>39.15</v>
      </c>
      <c r="I21" s="19">
        <f t="shared" ref="I21:I22" si="14">H21-G21</f>
        <v>-5.5900000000000034</v>
      </c>
      <c r="J21" s="19">
        <v>25.72</v>
      </c>
      <c r="K21" s="19">
        <v>28.89</v>
      </c>
      <c r="L21" s="19">
        <f t="shared" ref="L21:L22" si="15">K21-J21</f>
        <v>3.1700000000000017</v>
      </c>
      <c r="M21" s="19">
        <v>24.17</v>
      </c>
      <c r="N21" s="19">
        <v>23.96</v>
      </c>
      <c r="O21" s="19">
        <f t="shared" ref="O21:O22" si="16">N21-M21</f>
        <v>-0.21000000000000085</v>
      </c>
      <c r="P21" s="19">
        <v>34.270000000000003</v>
      </c>
      <c r="Q21" s="19">
        <v>38.07</v>
      </c>
      <c r="R21" s="19">
        <f t="shared" ref="R21:R22" si="17">Q21-P21</f>
        <v>3.7999999999999972</v>
      </c>
      <c r="S21" s="19">
        <v>56.75</v>
      </c>
      <c r="T21" s="19">
        <v>61.72</v>
      </c>
      <c r="U21" s="19">
        <f t="shared" ref="U21:U22" si="18">T21-S21</f>
        <v>4.9699999999999989</v>
      </c>
      <c r="V21" s="19">
        <v>42.09</v>
      </c>
      <c r="W21" s="19">
        <v>43.95</v>
      </c>
      <c r="X21" s="19">
        <f t="shared" ref="X21:X22" si="19">W21-V21</f>
        <v>1.8599999999999994</v>
      </c>
      <c r="Y21" s="19">
        <v>46.59</v>
      </c>
      <c r="Z21" s="19">
        <v>45.87</v>
      </c>
      <c r="AA21" s="19">
        <f t="shared" ref="AA21:AA22" si="20">Z21-Y21</f>
        <v>-0.72000000000000597</v>
      </c>
      <c r="AB21" s="19">
        <f t="shared" ref="AB21:AB22" si="21">(D21+G21+J21+M21+P21+S21+V21+Y21)/8</f>
        <v>41.112499999999997</v>
      </c>
      <c r="AC21" s="19">
        <f t="shared" ref="AC21:AC22" si="22">(E21+H21+K21+N21+Q21+T21+W21+Z21)/8</f>
        <v>40.856250000000003</v>
      </c>
      <c r="AD21" s="19">
        <f t="shared" ref="AD21:AD22" si="23">AC21-AB21</f>
        <v>-0.25624999999999432</v>
      </c>
      <c r="AE21" s="39">
        <v>4</v>
      </c>
    </row>
    <row r="22" spans="1:31">
      <c r="A22" s="94" t="s">
        <v>76</v>
      </c>
      <c r="B22" s="95"/>
      <c r="C22" s="30"/>
      <c r="D22" s="31">
        <v>54.48</v>
      </c>
      <c r="E22" s="19">
        <v>44.25</v>
      </c>
      <c r="F22" s="19">
        <f t="shared" si="13"/>
        <v>-10.229999999999997</v>
      </c>
      <c r="G22" s="19">
        <v>47.12</v>
      </c>
      <c r="H22" s="19">
        <v>39.369999999999997</v>
      </c>
      <c r="I22" s="19">
        <f t="shared" si="14"/>
        <v>-7.75</v>
      </c>
      <c r="J22" s="19">
        <v>28.71</v>
      </c>
      <c r="K22" s="19">
        <v>30.35</v>
      </c>
      <c r="L22" s="19">
        <f t="shared" si="15"/>
        <v>1.6400000000000006</v>
      </c>
      <c r="M22" s="19">
        <v>26.95</v>
      </c>
      <c r="N22" s="19">
        <v>25.45</v>
      </c>
      <c r="O22" s="19">
        <f t="shared" si="16"/>
        <v>-1.5</v>
      </c>
      <c r="P22" s="19">
        <v>35.369999999999997</v>
      </c>
      <c r="Q22" s="19">
        <v>37.950000000000003</v>
      </c>
      <c r="R22" s="19">
        <f t="shared" si="17"/>
        <v>2.5800000000000054</v>
      </c>
      <c r="S22" s="19">
        <v>56.67</v>
      </c>
      <c r="T22" s="19">
        <v>58.3</v>
      </c>
      <c r="U22" s="19">
        <f t="shared" si="18"/>
        <v>1.6299999999999955</v>
      </c>
      <c r="V22" s="19">
        <v>43.31</v>
      </c>
      <c r="W22" s="19">
        <v>43.65</v>
      </c>
      <c r="X22" s="19">
        <f t="shared" si="19"/>
        <v>0.33999999999999631</v>
      </c>
      <c r="Y22" s="19">
        <v>47.39</v>
      </c>
      <c r="Z22" s="19">
        <v>44.46</v>
      </c>
      <c r="AA22" s="19">
        <f t="shared" si="20"/>
        <v>-2.9299999999999997</v>
      </c>
      <c r="AB22" s="19">
        <f t="shared" si="21"/>
        <v>42.5</v>
      </c>
      <c r="AC22" s="19">
        <f t="shared" si="22"/>
        <v>40.472499999999997</v>
      </c>
      <c r="AD22" s="19">
        <f t="shared" si="23"/>
        <v>-2.0275000000000034</v>
      </c>
      <c r="AE22" s="39">
        <v>4</v>
      </c>
    </row>
    <row r="23" spans="1:31">
      <c r="A23" s="37"/>
      <c r="B23" s="38"/>
      <c r="C23" s="30"/>
      <c r="D23" s="31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39"/>
    </row>
    <row r="24" spans="1:31">
      <c r="A24" s="37"/>
      <c r="B24" s="38"/>
      <c r="C24" s="30"/>
      <c r="D24" s="31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39"/>
    </row>
    <row r="25" spans="1:31">
      <c r="A25" s="37"/>
      <c r="B25" s="38"/>
      <c r="C25" s="30"/>
      <c r="D25" s="31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39"/>
    </row>
    <row r="26" spans="1:31">
      <c r="A26" s="37"/>
      <c r="B26" s="38"/>
      <c r="C26" s="30"/>
      <c r="D26" s="31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39"/>
    </row>
    <row r="27" spans="1:31">
      <c r="A27" s="37"/>
      <c r="B27" s="38"/>
      <c r="C27" s="30"/>
      <c r="D27" s="31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39"/>
    </row>
    <row r="28" spans="1:31">
      <c r="A28" s="92" t="s">
        <v>91</v>
      </c>
      <c r="B28" s="93"/>
      <c r="C28" s="30"/>
      <c r="D28" s="31"/>
      <c r="E28" s="19"/>
      <c r="F28" s="19"/>
      <c r="G28" s="31"/>
      <c r="H28" s="19"/>
      <c r="I28" s="19"/>
      <c r="J28" s="31"/>
      <c r="K28" s="19"/>
      <c r="L28" s="19"/>
      <c r="M28" s="31"/>
      <c r="N28" s="19"/>
      <c r="O28" s="19"/>
      <c r="P28" s="31"/>
      <c r="Q28" s="19"/>
      <c r="R28" s="19"/>
      <c r="S28" s="31"/>
      <c r="T28" s="19"/>
      <c r="U28" s="19"/>
      <c r="V28" s="31"/>
      <c r="W28" s="19"/>
      <c r="X28" s="19"/>
      <c r="Y28" s="31"/>
      <c r="Z28" s="19"/>
      <c r="AA28" s="19"/>
      <c r="AB28" s="19"/>
      <c r="AC28" s="19"/>
      <c r="AD28" s="19"/>
      <c r="AE28" s="32"/>
    </row>
    <row r="29" spans="1:31">
      <c r="A29" s="30">
        <v>1</v>
      </c>
      <c r="B29" s="30" t="s">
        <v>14</v>
      </c>
      <c r="C29" s="30">
        <v>17</v>
      </c>
      <c r="D29" s="31">
        <v>49.87</v>
      </c>
      <c r="E29" s="19">
        <v>48.8</v>
      </c>
      <c r="F29" s="19">
        <f t="shared" si="0"/>
        <v>-1.0700000000000003</v>
      </c>
      <c r="G29" s="31">
        <v>38.950000000000003</v>
      </c>
      <c r="H29" s="19">
        <v>40.47</v>
      </c>
      <c r="I29" s="19">
        <f t="shared" si="1"/>
        <v>1.519999999999996</v>
      </c>
      <c r="J29" s="31">
        <v>25.14</v>
      </c>
      <c r="K29" s="19">
        <v>33.880000000000003</v>
      </c>
      <c r="L29" s="19">
        <f t="shared" si="2"/>
        <v>8.740000000000002</v>
      </c>
      <c r="M29" s="31">
        <v>24.19</v>
      </c>
      <c r="N29" s="19">
        <v>28.56</v>
      </c>
      <c r="O29" s="19">
        <f t="shared" si="3"/>
        <v>4.3699999999999974</v>
      </c>
      <c r="P29" s="31">
        <v>33.520000000000003</v>
      </c>
      <c r="Q29" s="19">
        <v>39.880000000000003</v>
      </c>
      <c r="R29" s="19">
        <f t="shared" si="4"/>
        <v>6.3599999999999994</v>
      </c>
      <c r="S29" s="31">
        <v>48.93</v>
      </c>
      <c r="T29" s="19">
        <v>60.44</v>
      </c>
      <c r="U29" s="19">
        <f t="shared" si="5"/>
        <v>11.509999999999998</v>
      </c>
      <c r="V29" s="31">
        <v>38.69</v>
      </c>
      <c r="W29" s="19">
        <v>46.62</v>
      </c>
      <c r="X29" s="19">
        <f t="shared" si="6"/>
        <v>7.93</v>
      </c>
      <c r="Y29" s="31">
        <v>40.19</v>
      </c>
      <c r="Z29" s="19">
        <v>49.29</v>
      </c>
      <c r="AA29" s="19">
        <f t="shared" si="7"/>
        <v>9.1000000000000014</v>
      </c>
      <c r="AB29" s="19">
        <f t="shared" si="8"/>
        <v>37.435000000000002</v>
      </c>
      <c r="AC29" s="19">
        <f t="shared" si="9"/>
        <v>43.4925</v>
      </c>
      <c r="AD29" s="19">
        <f t="shared" si="10"/>
        <v>6.0574999999999974</v>
      </c>
      <c r="AE29" s="32">
        <v>7</v>
      </c>
    </row>
    <row r="30" spans="1:31">
      <c r="A30" s="30">
        <v>2</v>
      </c>
      <c r="B30" s="30" t="s">
        <v>11</v>
      </c>
      <c r="C30" s="30">
        <v>5</v>
      </c>
      <c r="D30" s="31">
        <v>54.18</v>
      </c>
      <c r="E30" s="19">
        <v>46.16</v>
      </c>
      <c r="F30" s="19">
        <f t="shared" si="0"/>
        <v>-8.0200000000000031</v>
      </c>
      <c r="G30" s="31">
        <v>46.18</v>
      </c>
      <c r="H30" s="19">
        <v>37.200000000000003</v>
      </c>
      <c r="I30" s="19">
        <f t="shared" si="1"/>
        <v>-8.9799999999999969</v>
      </c>
      <c r="J30" s="31">
        <v>22.36</v>
      </c>
      <c r="K30" s="19">
        <v>28.4</v>
      </c>
      <c r="L30" s="19">
        <f t="shared" si="2"/>
        <v>6.0399999999999991</v>
      </c>
      <c r="M30" s="31">
        <v>26.62</v>
      </c>
      <c r="N30" s="19">
        <v>25.76</v>
      </c>
      <c r="O30" s="19">
        <f t="shared" si="3"/>
        <v>-0.85999999999999943</v>
      </c>
      <c r="P30" s="31">
        <v>38.36</v>
      </c>
      <c r="Q30" s="19">
        <v>34.4</v>
      </c>
      <c r="R30" s="19">
        <f t="shared" si="4"/>
        <v>-3.9600000000000009</v>
      </c>
      <c r="S30" s="31">
        <v>57.27</v>
      </c>
      <c r="T30" s="19">
        <v>60.5</v>
      </c>
      <c r="U30" s="19">
        <f t="shared" si="5"/>
        <v>3.2299999999999969</v>
      </c>
      <c r="V30" s="31">
        <v>41.82</v>
      </c>
      <c r="W30" s="19">
        <v>46</v>
      </c>
      <c r="X30" s="19">
        <f t="shared" si="6"/>
        <v>4.18</v>
      </c>
      <c r="Y30" s="31">
        <v>45.82</v>
      </c>
      <c r="Z30" s="19">
        <v>44</v>
      </c>
      <c r="AA30" s="19">
        <f t="shared" si="7"/>
        <v>-1.8200000000000003</v>
      </c>
      <c r="AB30" s="19">
        <f t="shared" si="8"/>
        <v>41.576250000000002</v>
      </c>
      <c r="AC30" s="19">
        <f t="shared" si="9"/>
        <v>40.302499999999995</v>
      </c>
      <c r="AD30" s="19">
        <f t="shared" si="10"/>
        <v>-1.2737500000000068</v>
      </c>
      <c r="AE30" s="32">
        <v>3</v>
      </c>
    </row>
    <row r="31" spans="1:31">
      <c r="A31" s="30">
        <v>3</v>
      </c>
      <c r="B31" s="30" t="s">
        <v>13</v>
      </c>
      <c r="C31" s="30">
        <v>27</v>
      </c>
      <c r="D31" s="32">
        <v>52.91</v>
      </c>
      <c r="E31" s="19">
        <v>44.36</v>
      </c>
      <c r="F31" s="19">
        <f t="shared" si="0"/>
        <v>-8.5499999999999972</v>
      </c>
      <c r="G31" s="31">
        <v>41.62</v>
      </c>
      <c r="H31" s="19">
        <v>34</v>
      </c>
      <c r="I31" s="19">
        <f t="shared" si="1"/>
        <v>-7.6199999999999974</v>
      </c>
      <c r="J31" s="31">
        <v>27.3</v>
      </c>
      <c r="K31" s="19">
        <v>27.78</v>
      </c>
      <c r="L31" s="19">
        <f t="shared" si="2"/>
        <v>0.48000000000000043</v>
      </c>
      <c r="M31" s="31">
        <v>23.89</v>
      </c>
      <c r="N31" s="19">
        <v>21.93</v>
      </c>
      <c r="O31" s="19">
        <f t="shared" si="3"/>
        <v>-1.9600000000000009</v>
      </c>
      <c r="P31" s="31">
        <v>31.89</v>
      </c>
      <c r="Q31" s="19">
        <v>35.630000000000003</v>
      </c>
      <c r="R31" s="19">
        <f t="shared" si="4"/>
        <v>3.740000000000002</v>
      </c>
      <c r="S31" s="31">
        <v>57.77</v>
      </c>
      <c r="T31" s="19">
        <v>61.48</v>
      </c>
      <c r="U31" s="19">
        <f t="shared" si="5"/>
        <v>3.7099999999999937</v>
      </c>
      <c r="V31" s="31">
        <v>41.22</v>
      </c>
      <c r="W31" s="19">
        <v>45.28</v>
      </c>
      <c r="X31" s="19">
        <f t="shared" si="6"/>
        <v>4.0600000000000023</v>
      </c>
      <c r="Y31" s="31">
        <v>43.19</v>
      </c>
      <c r="Z31" s="19">
        <v>40.89</v>
      </c>
      <c r="AA31" s="19">
        <f t="shared" si="7"/>
        <v>-2.2999999999999972</v>
      </c>
      <c r="AB31" s="19">
        <f t="shared" si="8"/>
        <v>39.973750000000003</v>
      </c>
      <c r="AC31" s="19">
        <f t="shared" si="9"/>
        <v>38.918749999999996</v>
      </c>
      <c r="AD31" s="19">
        <f t="shared" si="10"/>
        <v>-1.0550000000000068</v>
      </c>
      <c r="AE31" s="32">
        <v>4</v>
      </c>
    </row>
    <row r="32" spans="1:31">
      <c r="A32" s="30">
        <v>4</v>
      </c>
      <c r="B32" s="30" t="s">
        <v>9</v>
      </c>
      <c r="C32" s="30">
        <v>21</v>
      </c>
      <c r="D32" s="31">
        <v>54.16</v>
      </c>
      <c r="E32" s="19">
        <v>43.03</v>
      </c>
      <c r="F32" s="19">
        <f t="shared" si="0"/>
        <v>-11.129999999999995</v>
      </c>
      <c r="G32" s="31">
        <v>37.83</v>
      </c>
      <c r="H32" s="19">
        <v>34.19</v>
      </c>
      <c r="I32" s="19">
        <f t="shared" si="1"/>
        <v>-3.6400000000000006</v>
      </c>
      <c r="J32" s="31">
        <v>27.13</v>
      </c>
      <c r="K32" s="19">
        <v>26.57</v>
      </c>
      <c r="L32" s="19">
        <f t="shared" si="2"/>
        <v>-0.55999999999999872</v>
      </c>
      <c r="M32" s="31">
        <v>23.17</v>
      </c>
      <c r="N32" s="19">
        <v>25.1</v>
      </c>
      <c r="O32" s="19">
        <f t="shared" si="3"/>
        <v>1.9299999999999997</v>
      </c>
      <c r="P32" s="31">
        <v>34.520000000000003</v>
      </c>
      <c r="Q32" s="19">
        <v>38</v>
      </c>
      <c r="R32" s="19">
        <f t="shared" si="4"/>
        <v>3.4799999999999969</v>
      </c>
      <c r="S32" s="31">
        <v>55.87</v>
      </c>
      <c r="T32" s="19">
        <v>60.71</v>
      </c>
      <c r="U32" s="19">
        <f t="shared" si="5"/>
        <v>4.8400000000000034</v>
      </c>
      <c r="V32" s="31">
        <v>42.39</v>
      </c>
      <c r="W32" s="19">
        <v>42.14</v>
      </c>
      <c r="X32" s="19">
        <f t="shared" si="6"/>
        <v>-0.25</v>
      </c>
      <c r="Y32" s="31">
        <v>45.83</v>
      </c>
      <c r="Z32" s="19">
        <v>41.43</v>
      </c>
      <c r="AA32" s="19">
        <f t="shared" si="7"/>
        <v>-4.3999999999999986</v>
      </c>
      <c r="AB32" s="19">
        <f t="shared" si="8"/>
        <v>40.112499999999997</v>
      </c>
      <c r="AC32" s="19">
        <f t="shared" si="9"/>
        <v>38.896250000000002</v>
      </c>
      <c r="AD32" s="19">
        <f t="shared" si="10"/>
        <v>-1.2162499999999952</v>
      </c>
      <c r="AE32" s="32">
        <v>3</v>
      </c>
    </row>
    <row r="33" spans="1:31">
      <c r="A33" s="30">
        <v>5</v>
      </c>
      <c r="B33" s="30" t="s">
        <v>12</v>
      </c>
      <c r="C33" s="30">
        <v>10</v>
      </c>
      <c r="D33" s="31">
        <v>49.26</v>
      </c>
      <c r="E33" s="19">
        <v>41.18</v>
      </c>
      <c r="F33" s="19">
        <f t="shared" si="0"/>
        <v>-8.0799999999999983</v>
      </c>
      <c r="G33" s="31">
        <v>41.71</v>
      </c>
      <c r="H33" s="19">
        <v>36.4</v>
      </c>
      <c r="I33" s="19">
        <f t="shared" si="1"/>
        <v>-5.3100000000000023</v>
      </c>
      <c r="J33" s="31">
        <v>24.57</v>
      </c>
      <c r="K33" s="19">
        <v>28.2</v>
      </c>
      <c r="L33" s="19">
        <f t="shared" si="2"/>
        <v>3.629999999999999</v>
      </c>
      <c r="M33" s="31">
        <v>26.4</v>
      </c>
      <c r="N33" s="19">
        <v>21.12</v>
      </c>
      <c r="O33" s="19">
        <f t="shared" si="3"/>
        <v>-5.2799999999999976</v>
      </c>
      <c r="P33" s="31">
        <v>37.14</v>
      </c>
      <c r="Q33" s="19">
        <v>34.4</v>
      </c>
      <c r="R33" s="19">
        <f t="shared" si="4"/>
        <v>-2.740000000000002</v>
      </c>
      <c r="S33" s="31">
        <v>56.43</v>
      </c>
      <c r="T33" s="19">
        <v>57.25</v>
      </c>
      <c r="U33" s="19">
        <f t="shared" si="5"/>
        <v>0.82000000000000028</v>
      </c>
      <c r="V33" s="31">
        <v>40.71</v>
      </c>
      <c r="W33" s="19">
        <v>46.25</v>
      </c>
      <c r="X33" s="19">
        <f t="shared" si="6"/>
        <v>5.5399999999999991</v>
      </c>
      <c r="Y33" s="31">
        <v>46.86</v>
      </c>
      <c r="Z33" s="19">
        <v>43.6</v>
      </c>
      <c r="AA33" s="19">
        <f t="shared" si="7"/>
        <v>-3.259999999999998</v>
      </c>
      <c r="AB33" s="19">
        <f t="shared" si="8"/>
        <v>40.384999999999998</v>
      </c>
      <c r="AC33" s="19">
        <f t="shared" si="9"/>
        <v>38.550000000000004</v>
      </c>
      <c r="AD33" s="19">
        <f t="shared" si="10"/>
        <v>-1.8349999999999937</v>
      </c>
      <c r="AE33" s="32">
        <v>3</v>
      </c>
    </row>
    <row r="34" spans="1:31">
      <c r="A34" s="30">
        <v>6</v>
      </c>
      <c r="B34" s="30" t="s">
        <v>10</v>
      </c>
      <c r="C34" s="30">
        <v>15</v>
      </c>
      <c r="D34" s="31">
        <v>52.96</v>
      </c>
      <c r="E34" s="19">
        <v>39.61</v>
      </c>
      <c r="F34" s="19">
        <f t="shared" si="0"/>
        <v>-13.350000000000001</v>
      </c>
      <c r="G34" s="31">
        <v>41.9</v>
      </c>
      <c r="H34" s="19">
        <v>34.93</v>
      </c>
      <c r="I34" s="19">
        <f t="shared" si="1"/>
        <v>-6.9699999999999989</v>
      </c>
      <c r="J34" s="31">
        <v>25.3</v>
      </c>
      <c r="K34" s="19">
        <v>28.13</v>
      </c>
      <c r="L34" s="19">
        <f t="shared" si="2"/>
        <v>2.8299999999999983</v>
      </c>
      <c r="M34" s="31">
        <v>23.56</v>
      </c>
      <c r="N34" s="19">
        <v>21.07</v>
      </c>
      <c r="O34" s="19">
        <f t="shared" si="3"/>
        <v>-2.4899999999999984</v>
      </c>
      <c r="P34" s="31">
        <v>31.6</v>
      </c>
      <c r="Q34" s="19">
        <v>32.93</v>
      </c>
      <c r="R34" s="19">
        <f t="shared" si="4"/>
        <v>1.3299999999999983</v>
      </c>
      <c r="S34" s="31">
        <v>56.5</v>
      </c>
      <c r="T34" s="19">
        <v>58.17</v>
      </c>
      <c r="U34" s="19">
        <f t="shared" si="5"/>
        <v>1.6700000000000017</v>
      </c>
      <c r="V34" s="31">
        <v>41.38</v>
      </c>
      <c r="W34" s="19">
        <v>39.5</v>
      </c>
      <c r="X34" s="19">
        <f t="shared" si="6"/>
        <v>-1.8800000000000026</v>
      </c>
      <c r="Y34" s="31">
        <v>47.6</v>
      </c>
      <c r="Z34" s="19">
        <v>38.4</v>
      </c>
      <c r="AA34" s="19">
        <f t="shared" si="7"/>
        <v>-9.2000000000000028</v>
      </c>
      <c r="AB34" s="19">
        <f t="shared" si="8"/>
        <v>40.1</v>
      </c>
      <c r="AC34" s="19">
        <f t="shared" si="9"/>
        <v>36.592499999999994</v>
      </c>
      <c r="AD34" s="19">
        <f t="shared" si="10"/>
        <v>-3.5075000000000074</v>
      </c>
      <c r="AE34" s="32">
        <v>3</v>
      </c>
    </row>
    <row r="35" spans="1:31">
      <c r="A35" s="94" t="s">
        <v>59</v>
      </c>
      <c r="B35" s="95"/>
      <c r="C35" s="30">
        <f>SUM(C29:C34)</f>
        <v>95</v>
      </c>
      <c r="D35" s="31">
        <f>AVERAGE(D29:D34)</f>
        <v>52.223333333333329</v>
      </c>
      <c r="E35" s="31">
        <f t="shared" ref="E35:AD35" si="24">AVERAGE(E29:E34)</f>
        <v>43.856666666666662</v>
      </c>
      <c r="F35" s="31">
        <f t="shared" si="24"/>
        <v>-8.3666666666666654</v>
      </c>
      <c r="G35" s="31">
        <f t="shared" si="24"/>
        <v>41.365000000000002</v>
      </c>
      <c r="H35" s="31">
        <f t="shared" si="24"/>
        <v>36.198333333333338</v>
      </c>
      <c r="I35" s="31">
        <f t="shared" si="24"/>
        <v>-5.166666666666667</v>
      </c>
      <c r="J35" s="31">
        <f t="shared" si="24"/>
        <v>25.3</v>
      </c>
      <c r="K35" s="31">
        <f t="shared" si="24"/>
        <v>28.826666666666664</v>
      </c>
      <c r="L35" s="31">
        <f t="shared" si="24"/>
        <v>3.5266666666666668</v>
      </c>
      <c r="M35" s="31">
        <f t="shared" si="24"/>
        <v>24.638333333333335</v>
      </c>
      <c r="N35" s="31">
        <f t="shared" si="24"/>
        <v>23.923333333333332</v>
      </c>
      <c r="O35" s="31">
        <f t="shared" si="24"/>
        <v>-0.71499999999999986</v>
      </c>
      <c r="P35" s="31">
        <f t="shared" si="24"/>
        <v>34.505000000000003</v>
      </c>
      <c r="Q35" s="31">
        <f t="shared" si="24"/>
        <v>35.873333333333335</v>
      </c>
      <c r="R35" s="31">
        <f t="shared" si="24"/>
        <v>1.3683333333333323</v>
      </c>
      <c r="S35" s="31">
        <f t="shared" si="24"/>
        <v>55.461666666666666</v>
      </c>
      <c r="T35" s="31">
        <f t="shared" si="24"/>
        <v>59.758333333333333</v>
      </c>
      <c r="U35" s="31">
        <f t="shared" si="24"/>
        <v>4.296666666666666</v>
      </c>
      <c r="V35" s="31">
        <f t="shared" si="24"/>
        <v>41.035000000000004</v>
      </c>
      <c r="W35" s="31">
        <f t="shared" si="24"/>
        <v>44.298333333333339</v>
      </c>
      <c r="X35" s="31">
        <f t="shared" si="24"/>
        <v>3.2633333333333332</v>
      </c>
      <c r="Y35" s="31">
        <f t="shared" si="24"/>
        <v>44.914999999999999</v>
      </c>
      <c r="Z35" s="31">
        <f t="shared" si="24"/>
        <v>42.935000000000002</v>
      </c>
      <c r="AA35" s="31">
        <f t="shared" si="24"/>
        <v>-1.9799999999999993</v>
      </c>
      <c r="AB35" s="31">
        <f t="shared" si="24"/>
        <v>39.930416666666666</v>
      </c>
      <c r="AC35" s="31">
        <f t="shared" si="24"/>
        <v>39.458750000000002</v>
      </c>
      <c r="AD35" s="31">
        <f t="shared" si="24"/>
        <v>-0.47166666666666873</v>
      </c>
      <c r="AE35" s="32">
        <v>4</v>
      </c>
    </row>
    <row r="36" spans="1:31">
      <c r="A36" s="94" t="s">
        <v>74</v>
      </c>
      <c r="B36" s="95"/>
      <c r="C36" s="30">
        <v>352</v>
      </c>
      <c r="D36" s="19">
        <v>54.57</v>
      </c>
      <c r="E36" s="19">
        <v>45.24</v>
      </c>
      <c r="F36" s="19">
        <f t="shared" ref="F36:F37" si="25">E36-D36</f>
        <v>-9.3299999999999983</v>
      </c>
      <c r="G36" s="19">
        <v>44.74</v>
      </c>
      <c r="H36" s="19">
        <v>39.15</v>
      </c>
      <c r="I36" s="19">
        <f t="shared" ref="I36:I37" si="26">H36-G36</f>
        <v>-5.5900000000000034</v>
      </c>
      <c r="J36" s="19">
        <v>25.72</v>
      </c>
      <c r="K36" s="19">
        <v>28.89</v>
      </c>
      <c r="L36" s="19">
        <f t="shared" ref="L36:L37" si="27">K36-J36</f>
        <v>3.1700000000000017</v>
      </c>
      <c r="M36" s="19">
        <v>24.17</v>
      </c>
      <c r="N36" s="19">
        <v>23.96</v>
      </c>
      <c r="O36" s="19">
        <f t="shared" ref="O36:O37" si="28">N36-M36</f>
        <v>-0.21000000000000085</v>
      </c>
      <c r="P36" s="19">
        <v>34.270000000000003</v>
      </c>
      <c r="Q36" s="19">
        <v>38.07</v>
      </c>
      <c r="R36" s="19">
        <f t="shared" ref="R36:R37" si="29">Q36-P36</f>
        <v>3.7999999999999972</v>
      </c>
      <c r="S36" s="19">
        <v>56.75</v>
      </c>
      <c r="T36" s="19">
        <v>61.72</v>
      </c>
      <c r="U36" s="19">
        <f t="shared" ref="U36:U37" si="30">T36-S36</f>
        <v>4.9699999999999989</v>
      </c>
      <c r="V36" s="19">
        <v>42.09</v>
      </c>
      <c r="W36" s="19">
        <v>43.95</v>
      </c>
      <c r="X36" s="19">
        <f t="shared" ref="X36:X37" si="31">W36-V36</f>
        <v>1.8599999999999994</v>
      </c>
      <c r="Y36" s="19">
        <v>46.59</v>
      </c>
      <c r="Z36" s="19">
        <v>45.87</v>
      </c>
      <c r="AA36" s="19">
        <f t="shared" ref="AA36:AA37" si="32">Z36-Y36</f>
        <v>-0.72000000000000597</v>
      </c>
      <c r="AB36" s="19">
        <f t="shared" ref="AB36:AB37" si="33">(D36+G36+J36+M36+P36+S36+V36+Y36)/8</f>
        <v>41.112499999999997</v>
      </c>
      <c r="AC36" s="19">
        <f t="shared" ref="AC36:AC37" si="34">(E36+H36+K36+N36+Q36+T36+W36+Z36)/8</f>
        <v>40.856250000000003</v>
      </c>
      <c r="AD36" s="19">
        <f t="shared" ref="AD36:AD37" si="35">AC36-AB36</f>
        <v>-0.25624999999999432</v>
      </c>
      <c r="AE36" s="39">
        <v>4</v>
      </c>
    </row>
    <row r="37" spans="1:31">
      <c r="A37" s="94" t="s">
        <v>76</v>
      </c>
      <c r="B37" s="95"/>
      <c r="C37" s="30"/>
      <c r="D37" s="31">
        <v>54.48</v>
      </c>
      <c r="E37" s="19">
        <v>44.25</v>
      </c>
      <c r="F37" s="19">
        <f t="shared" si="25"/>
        <v>-10.229999999999997</v>
      </c>
      <c r="G37" s="19">
        <v>47.12</v>
      </c>
      <c r="H37" s="19">
        <v>39.369999999999997</v>
      </c>
      <c r="I37" s="19">
        <f t="shared" si="26"/>
        <v>-7.75</v>
      </c>
      <c r="J37" s="19">
        <v>28.71</v>
      </c>
      <c r="K37" s="19">
        <v>30.35</v>
      </c>
      <c r="L37" s="19">
        <f t="shared" si="27"/>
        <v>1.6400000000000006</v>
      </c>
      <c r="M37" s="19">
        <v>26.95</v>
      </c>
      <c r="N37" s="19">
        <v>25.45</v>
      </c>
      <c r="O37" s="19">
        <f t="shared" si="28"/>
        <v>-1.5</v>
      </c>
      <c r="P37" s="19">
        <v>35.369999999999997</v>
      </c>
      <c r="Q37" s="19">
        <v>37.950000000000003</v>
      </c>
      <c r="R37" s="19">
        <f t="shared" si="29"/>
        <v>2.5800000000000054</v>
      </c>
      <c r="S37" s="19">
        <v>56.67</v>
      </c>
      <c r="T37" s="19">
        <v>58.3</v>
      </c>
      <c r="U37" s="19">
        <f t="shared" si="30"/>
        <v>1.6299999999999955</v>
      </c>
      <c r="V37" s="19">
        <v>43.31</v>
      </c>
      <c r="W37" s="19">
        <v>43.65</v>
      </c>
      <c r="X37" s="19">
        <f t="shared" si="31"/>
        <v>0.33999999999999631</v>
      </c>
      <c r="Y37" s="19">
        <v>47.39</v>
      </c>
      <c r="Z37" s="19">
        <v>44.46</v>
      </c>
      <c r="AA37" s="19">
        <f t="shared" si="32"/>
        <v>-2.9299999999999997</v>
      </c>
      <c r="AB37" s="19">
        <f t="shared" si="33"/>
        <v>42.5</v>
      </c>
      <c r="AC37" s="19">
        <f t="shared" si="34"/>
        <v>40.472499999999997</v>
      </c>
      <c r="AD37" s="19">
        <f t="shared" si="35"/>
        <v>-2.0275000000000034</v>
      </c>
      <c r="AE37" s="39">
        <v>4</v>
      </c>
    </row>
    <row r="38" spans="1:31">
      <c r="A38" s="92" t="s">
        <v>92</v>
      </c>
      <c r="B38" s="93"/>
      <c r="C38" s="30"/>
      <c r="D38" s="31"/>
      <c r="E38" s="19"/>
      <c r="F38" s="19"/>
      <c r="G38" s="31"/>
      <c r="H38" s="19"/>
      <c r="I38" s="19"/>
      <c r="J38" s="31"/>
      <c r="K38" s="19"/>
      <c r="L38" s="19"/>
      <c r="M38" s="31"/>
      <c r="N38" s="19"/>
      <c r="O38" s="19"/>
      <c r="P38" s="31"/>
      <c r="Q38" s="19"/>
      <c r="R38" s="19"/>
      <c r="S38" s="31"/>
      <c r="T38" s="19"/>
      <c r="U38" s="19"/>
      <c r="V38" s="31"/>
      <c r="W38" s="19"/>
      <c r="X38" s="19"/>
      <c r="Y38" s="31"/>
      <c r="Z38" s="19"/>
      <c r="AA38" s="19"/>
      <c r="AB38" s="19"/>
      <c r="AC38" s="19"/>
      <c r="AD38" s="19"/>
      <c r="AE38" s="32"/>
    </row>
    <row r="39" spans="1:31">
      <c r="A39" s="30">
        <v>1</v>
      </c>
      <c r="B39" s="30" t="s">
        <v>17</v>
      </c>
      <c r="C39" s="30">
        <v>3</v>
      </c>
      <c r="D39" s="31">
        <v>50.93</v>
      </c>
      <c r="E39" s="19">
        <v>52.8</v>
      </c>
      <c r="F39" s="19">
        <f t="shared" si="0"/>
        <v>1.8699999999999974</v>
      </c>
      <c r="G39" s="31">
        <v>42</v>
      </c>
      <c r="H39" s="19">
        <v>44</v>
      </c>
      <c r="I39" s="19">
        <f t="shared" si="1"/>
        <v>2</v>
      </c>
      <c r="J39" s="31">
        <v>25.67</v>
      </c>
      <c r="K39" s="19">
        <v>36.67</v>
      </c>
      <c r="L39" s="19">
        <f t="shared" si="2"/>
        <v>11</v>
      </c>
      <c r="M39" s="31">
        <v>25.87</v>
      </c>
      <c r="N39" s="19">
        <v>32.53</v>
      </c>
      <c r="O39" s="19">
        <f t="shared" si="3"/>
        <v>6.66</v>
      </c>
      <c r="P39" s="31">
        <v>34</v>
      </c>
      <c r="Q39" s="19">
        <v>34.67</v>
      </c>
      <c r="R39" s="19">
        <f t="shared" si="4"/>
        <v>0.67000000000000171</v>
      </c>
      <c r="S39" s="31">
        <v>59.58</v>
      </c>
      <c r="T39" s="19">
        <v>65</v>
      </c>
      <c r="U39" s="19">
        <f t="shared" si="5"/>
        <v>5.4200000000000017</v>
      </c>
      <c r="V39" s="31">
        <v>36.67</v>
      </c>
      <c r="W39" s="19">
        <v>46.67</v>
      </c>
      <c r="X39" s="19">
        <f t="shared" si="6"/>
        <v>10</v>
      </c>
      <c r="Y39" s="31">
        <v>43.33</v>
      </c>
      <c r="Z39" s="19">
        <v>44.67</v>
      </c>
      <c r="AA39" s="19">
        <f t="shared" si="7"/>
        <v>1.3400000000000034</v>
      </c>
      <c r="AB39" s="19">
        <f t="shared" si="8"/>
        <v>39.756250000000001</v>
      </c>
      <c r="AC39" s="19">
        <f t="shared" si="9"/>
        <v>44.626250000000006</v>
      </c>
      <c r="AD39" s="19">
        <f t="shared" si="10"/>
        <v>4.8700000000000045</v>
      </c>
      <c r="AE39" s="32">
        <v>8</v>
      </c>
    </row>
    <row r="40" spans="1:31">
      <c r="A40" s="30">
        <v>2</v>
      </c>
      <c r="B40" s="30" t="s">
        <v>16</v>
      </c>
      <c r="C40" s="30">
        <v>11</v>
      </c>
      <c r="D40" s="31">
        <v>53.69</v>
      </c>
      <c r="E40" s="19">
        <v>46.56</v>
      </c>
      <c r="F40" s="19">
        <f t="shared" si="0"/>
        <v>-7.1299999999999955</v>
      </c>
      <c r="G40" s="31">
        <v>45.11</v>
      </c>
      <c r="H40" s="19">
        <v>40.18</v>
      </c>
      <c r="I40" s="19">
        <f t="shared" si="1"/>
        <v>-4.93</v>
      </c>
      <c r="J40" s="31">
        <v>25.67</v>
      </c>
      <c r="K40" s="19">
        <v>26.91</v>
      </c>
      <c r="L40" s="19">
        <f t="shared" si="2"/>
        <v>1.2399999999999984</v>
      </c>
      <c r="M40" s="31">
        <v>19.29</v>
      </c>
      <c r="N40" s="19">
        <v>21.53</v>
      </c>
      <c r="O40" s="19">
        <f t="shared" si="3"/>
        <v>2.240000000000002</v>
      </c>
      <c r="P40" s="31">
        <v>36.22</v>
      </c>
      <c r="Q40" s="19">
        <v>45.27</v>
      </c>
      <c r="R40" s="19">
        <f t="shared" si="4"/>
        <v>9.0500000000000043</v>
      </c>
      <c r="S40" s="31">
        <v>56.11</v>
      </c>
      <c r="T40" s="19">
        <v>62.73</v>
      </c>
      <c r="U40" s="19">
        <f t="shared" si="5"/>
        <v>6.6199999999999974</v>
      </c>
      <c r="V40" s="31">
        <v>43.06</v>
      </c>
      <c r="W40" s="19">
        <v>46.14</v>
      </c>
      <c r="X40" s="19">
        <f t="shared" si="6"/>
        <v>3.0799999999999983</v>
      </c>
      <c r="Y40" s="31">
        <v>49</v>
      </c>
      <c r="Z40" s="19">
        <v>46.55</v>
      </c>
      <c r="AA40" s="19">
        <f t="shared" si="7"/>
        <v>-2.4500000000000028</v>
      </c>
      <c r="AB40" s="19">
        <f t="shared" si="8"/>
        <v>41.018749999999997</v>
      </c>
      <c r="AC40" s="19">
        <f t="shared" si="9"/>
        <v>41.983750000000001</v>
      </c>
      <c r="AD40" s="19">
        <f t="shared" si="10"/>
        <v>0.96500000000000341</v>
      </c>
      <c r="AE40" s="32">
        <v>5</v>
      </c>
    </row>
    <row r="41" spans="1:31">
      <c r="A41" s="30">
        <v>3</v>
      </c>
      <c r="B41" s="30" t="s">
        <v>18</v>
      </c>
      <c r="C41" s="30">
        <v>9</v>
      </c>
      <c r="D41" s="31">
        <v>59.11</v>
      </c>
      <c r="E41" s="19">
        <v>43.94</v>
      </c>
      <c r="F41" s="19">
        <f t="shared" si="0"/>
        <v>-15.170000000000002</v>
      </c>
      <c r="G41" s="31">
        <v>56.22</v>
      </c>
      <c r="H41" s="19">
        <v>42</v>
      </c>
      <c r="I41" s="19">
        <f t="shared" si="1"/>
        <v>-14.219999999999999</v>
      </c>
      <c r="J41" s="31">
        <v>24</v>
      </c>
      <c r="K41" s="19">
        <v>29.11</v>
      </c>
      <c r="L41" s="19">
        <f t="shared" si="2"/>
        <v>5.1099999999999994</v>
      </c>
      <c r="M41" s="31">
        <v>21.33</v>
      </c>
      <c r="N41" s="19">
        <v>25.33</v>
      </c>
      <c r="O41" s="19">
        <f t="shared" si="3"/>
        <v>4</v>
      </c>
      <c r="P41" s="31">
        <v>37.33</v>
      </c>
      <c r="Q41" s="19">
        <v>34.67</v>
      </c>
      <c r="R41" s="19">
        <f t="shared" si="4"/>
        <v>-2.6599999999999966</v>
      </c>
      <c r="S41" s="31">
        <v>61.11</v>
      </c>
      <c r="T41" s="19">
        <v>63.61</v>
      </c>
      <c r="U41" s="19">
        <f t="shared" si="5"/>
        <v>2.5</v>
      </c>
      <c r="V41" s="31">
        <v>41.39</v>
      </c>
      <c r="W41" s="19">
        <v>41.67</v>
      </c>
      <c r="X41" s="19">
        <f t="shared" si="6"/>
        <v>0.28000000000000114</v>
      </c>
      <c r="Y41" s="31">
        <v>50</v>
      </c>
      <c r="Z41" s="19">
        <v>42.44</v>
      </c>
      <c r="AA41" s="19">
        <f t="shared" si="7"/>
        <v>-7.5600000000000023</v>
      </c>
      <c r="AB41" s="19">
        <f t="shared" si="8"/>
        <v>43.811249999999994</v>
      </c>
      <c r="AC41" s="19">
        <f t="shared" si="9"/>
        <v>40.346250000000005</v>
      </c>
      <c r="AD41" s="19">
        <f t="shared" si="10"/>
        <v>-3.4649999999999892</v>
      </c>
      <c r="AE41" s="32">
        <v>4</v>
      </c>
    </row>
    <row r="42" spans="1:31">
      <c r="A42" s="30">
        <v>4</v>
      </c>
      <c r="B42" s="30" t="s">
        <v>15</v>
      </c>
      <c r="C42" s="30">
        <v>10</v>
      </c>
      <c r="D42" s="31">
        <v>56.53</v>
      </c>
      <c r="E42" s="19">
        <v>47.29</v>
      </c>
      <c r="F42" s="19">
        <f t="shared" si="0"/>
        <v>-9.240000000000002</v>
      </c>
      <c r="G42" s="31">
        <v>42.67</v>
      </c>
      <c r="H42" s="19">
        <v>37.4</v>
      </c>
      <c r="I42" s="19">
        <f t="shared" si="1"/>
        <v>-5.2700000000000031</v>
      </c>
      <c r="J42" s="31">
        <v>25</v>
      </c>
      <c r="K42" s="19">
        <v>27.8</v>
      </c>
      <c r="L42" s="19">
        <f t="shared" si="2"/>
        <v>2.8000000000000007</v>
      </c>
      <c r="M42" s="31">
        <v>26.27</v>
      </c>
      <c r="N42" s="19">
        <v>25.04</v>
      </c>
      <c r="O42" s="19">
        <f t="shared" si="3"/>
        <v>-1.2300000000000004</v>
      </c>
      <c r="P42" s="31">
        <v>39</v>
      </c>
      <c r="Q42" s="19">
        <v>37.799999999999997</v>
      </c>
      <c r="R42" s="19">
        <f t="shared" si="4"/>
        <v>-1.2000000000000028</v>
      </c>
      <c r="S42" s="31">
        <v>59.17</v>
      </c>
      <c r="T42" s="19">
        <v>57.75</v>
      </c>
      <c r="U42" s="19">
        <f t="shared" si="5"/>
        <v>-1.4200000000000017</v>
      </c>
      <c r="V42" s="31">
        <v>45</v>
      </c>
      <c r="W42" s="19">
        <v>43</v>
      </c>
      <c r="X42" s="19">
        <f t="shared" si="6"/>
        <v>-2</v>
      </c>
      <c r="Y42" s="31">
        <v>41</v>
      </c>
      <c r="Z42" s="19">
        <v>44</v>
      </c>
      <c r="AA42" s="19">
        <f t="shared" si="7"/>
        <v>3</v>
      </c>
      <c r="AB42" s="19">
        <f t="shared" si="8"/>
        <v>41.83</v>
      </c>
      <c r="AC42" s="19">
        <f t="shared" si="9"/>
        <v>40.01</v>
      </c>
      <c r="AD42" s="19">
        <f t="shared" si="10"/>
        <v>-1.8200000000000003</v>
      </c>
      <c r="AE42" s="32">
        <v>2</v>
      </c>
    </row>
    <row r="43" spans="1:31">
      <c r="A43" s="94" t="s">
        <v>59</v>
      </c>
      <c r="B43" s="95"/>
      <c r="C43" s="30">
        <f>SUM(C39:C42)</f>
        <v>33</v>
      </c>
      <c r="D43" s="31">
        <f>AVERAGE(D39:D42)</f>
        <v>55.065000000000005</v>
      </c>
      <c r="E43" s="31">
        <f t="shared" ref="E43:AD43" si="36">AVERAGE(E39:E42)</f>
        <v>47.647500000000001</v>
      </c>
      <c r="F43" s="31">
        <f t="shared" si="36"/>
        <v>-7.4175000000000004</v>
      </c>
      <c r="G43" s="31">
        <f t="shared" si="36"/>
        <v>46.5</v>
      </c>
      <c r="H43" s="31">
        <f t="shared" si="36"/>
        <v>40.895000000000003</v>
      </c>
      <c r="I43" s="31">
        <f t="shared" si="36"/>
        <v>-5.6050000000000004</v>
      </c>
      <c r="J43" s="31">
        <f t="shared" si="36"/>
        <v>25.085000000000001</v>
      </c>
      <c r="K43" s="31">
        <f t="shared" si="36"/>
        <v>30.122499999999999</v>
      </c>
      <c r="L43" s="31">
        <f t="shared" si="36"/>
        <v>5.0374999999999996</v>
      </c>
      <c r="M43" s="31">
        <f t="shared" si="36"/>
        <v>23.189999999999998</v>
      </c>
      <c r="N43" s="31">
        <f t="shared" si="36"/>
        <v>26.107500000000002</v>
      </c>
      <c r="O43" s="31">
        <f t="shared" si="36"/>
        <v>2.9175000000000004</v>
      </c>
      <c r="P43" s="31">
        <f t="shared" si="36"/>
        <v>36.637500000000003</v>
      </c>
      <c r="Q43" s="31">
        <f t="shared" si="36"/>
        <v>38.102499999999999</v>
      </c>
      <c r="R43" s="31">
        <f t="shared" si="36"/>
        <v>1.4650000000000016</v>
      </c>
      <c r="S43" s="31">
        <f t="shared" si="36"/>
        <v>58.992500000000007</v>
      </c>
      <c r="T43" s="31">
        <f t="shared" si="36"/>
        <v>62.272499999999994</v>
      </c>
      <c r="U43" s="31">
        <f t="shared" si="36"/>
        <v>3.2799999999999994</v>
      </c>
      <c r="V43" s="31">
        <f t="shared" si="36"/>
        <v>41.53</v>
      </c>
      <c r="W43" s="31">
        <f t="shared" si="36"/>
        <v>44.370000000000005</v>
      </c>
      <c r="X43" s="31">
        <f t="shared" si="36"/>
        <v>2.84</v>
      </c>
      <c r="Y43" s="31">
        <f t="shared" si="36"/>
        <v>45.832499999999996</v>
      </c>
      <c r="Z43" s="31">
        <f t="shared" si="36"/>
        <v>44.414999999999999</v>
      </c>
      <c r="AA43" s="31">
        <f t="shared" si="36"/>
        <v>-1.4175000000000004</v>
      </c>
      <c r="AB43" s="31">
        <f t="shared" si="36"/>
        <v>41.604062499999998</v>
      </c>
      <c r="AC43" s="31">
        <f t="shared" si="36"/>
        <v>41.741562500000001</v>
      </c>
      <c r="AD43" s="31">
        <f t="shared" si="36"/>
        <v>0.13750000000000462</v>
      </c>
      <c r="AE43" s="32">
        <v>5</v>
      </c>
    </row>
    <row r="44" spans="1:31">
      <c r="A44" s="94" t="s">
        <v>74</v>
      </c>
      <c r="B44" s="95"/>
      <c r="C44" s="30">
        <v>352</v>
      </c>
      <c r="D44" s="19">
        <v>54.57</v>
      </c>
      <c r="E44" s="19">
        <v>45.24</v>
      </c>
      <c r="F44" s="19">
        <f t="shared" ref="F44:F45" si="37">E44-D44</f>
        <v>-9.3299999999999983</v>
      </c>
      <c r="G44" s="19">
        <v>44.74</v>
      </c>
      <c r="H44" s="19">
        <v>39.15</v>
      </c>
      <c r="I44" s="19">
        <f t="shared" ref="I44:I45" si="38">H44-G44</f>
        <v>-5.5900000000000034</v>
      </c>
      <c r="J44" s="19">
        <v>25.72</v>
      </c>
      <c r="K44" s="19">
        <v>28.89</v>
      </c>
      <c r="L44" s="19">
        <f t="shared" ref="L44:L45" si="39">K44-J44</f>
        <v>3.1700000000000017</v>
      </c>
      <c r="M44" s="19">
        <v>24.17</v>
      </c>
      <c r="N44" s="19">
        <v>23.96</v>
      </c>
      <c r="O44" s="19">
        <f t="shared" ref="O44:O45" si="40">N44-M44</f>
        <v>-0.21000000000000085</v>
      </c>
      <c r="P44" s="19">
        <v>34.270000000000003</v>
      </c>
      <c r="Q44" s="19">
        <v>38.07</v>
      </c>
      <c r="R44" s="19">
        <f t="shared" ref="R44:R45" si="41">Q44-P44</f>
        <v>3.7999999999999972</v>
      </c>
      <c r="S44" s="19">
        <v>56.75</v>
      </c>
      <c r="T44" s="19">
        <v>61.72</v>
      </c>
      <c r="U44" s="19">
        <f t="shared" ref="U44:U45" si="42">T44-S44</f>
        <v>4.9699999999999989</v>
      </c>
      <c r="V44" s="19">
        <v>42.09</v>
      </c>
      <c r="W44" s="19">
        <v>43.95</v>
      </c>
      <c r="X44" s="19">
        <f t="shared" ref="X44:X45" si="43">W44-V44</f>
        <v>1.8599999999999994</v>
      </c>
      <c r="Y44" s="19">
        <v>46.59</v>
      </c>
      <c r="Z44" s="19">
        <v>45.87</v>
      </c>
      <c r="AA44" s="19">
        <f t="shared" ref="AA44:AA45" si="44">Z44-Y44</f>
        <v>-0.72000000000000597</v>
      </c>
      <c r="AB44" s="19">
        <f t="shared" ref="AB44:AB45" si="45">(D44+G44+J44+M44+P44+S44+V44+Y44)/8</f>
        <v>41.112499999999997</v>
      </c>
      <c r="AC44" s="19">
        <f t="shared" ref="AC44:AC45" si="46">(E44+H44+K44+N44+Q44+T44+W44+Z44)/8</f>
        <v>40.856250000000003</v>
      </c>
      <c r="AD44" s="19">
        <f t="shared" ref="AD44:AD45" si="47">AC44-AB44</f>
        <v>-0.25624999999999432</v>
      </c>
      <c r="AE44" s="39">
        <v>4</v>
      </c>
    </row>
    <row r="45" spans="1:31">
      <c r="A45" s="94" t="s">
        <v>76</v>
      </c>
      <c r="B45" s="95"/>
      <c r="C45" s="30"/>
      <c r="D45" s="31">
        <v>54.48</v>
      </c>
      <c r="E45" s="19">
        <v>44.25</v>
      </c>
      <c r="F45" s="19">
        <f t="shared" si="37"/>
        <v>-10.229999999999997</v>
      </c>
      <c r="G45" s="19">
        <v>47.12</v>
      </c>
      <c r="H45" s="19">
        <v>39.369999999999997</v>
      </c>
      <c r="I45" s="19">
        <f t="shared" si="38"/>
        <v>-7.75</v>
      </c>
      <c r="J45" s="19">
        <v>28.71</v>
      </c>
      <c r="K45" s="19">
        <v>30.35</v>
      </c>
      <c r="L45" s="19">
        <f t="shared" si="39"/>
        <v>1.6400000000000006</v>
      </c>
      <c r="M45" s="19">
        <v>26.95</v>
      </c>
      <c r="N45" s="19">
        <v>25.45</v>
      </c>
      <c r="O45" s="19">
        <f t="shared" si="40"/>
        <v>-1.5</v>
      </c>
      <c r="P45" s="19">
        <v>35.369999999999997</v>
      </c>
      <c r="Q45" s="19">
        <v>37.950000000000003</v>
      </c>
      <c r="R45" s="19">
        <f t="shared" si="41"/>
        <v>2.5800000000000054</v>
      </c>
      <c r="S45" s="19">
        <v>56.67</v>
      </c>
      <c r="T45" s="19">
        <v>58.3</v>
      </c>
      <c r="U45" s="19">
        <f t="shared" si="42"/>
        <v>1.6299999999999955</v>
      </c>
      <c r="V45" s="19">
        <v>43.31</v>
      </c>
      <c r="W45" s="19">
        <v>43.65</v>
      </c>
      <c r="X45" s="19">
        <f t="shared" si="43"/>
        <v>0.33999999999999631</v>
      </c>
      <c r="Y45" s="19">
        <v>47.39</v>
      </c>
      <c r="Z45" s="19">
        <v>44.46</v>
      </c>
      <c r="AA45" s="19">
        <f t="shared" si="44"/>
        <v>-2.9299999999999997</v>
      </c>
      <c r="AB45" s="19">
        <f t="shared" si="45"/>
        <v>42.5</v>
      </c>
      <c r="AC45" s="19">
        <f t="shared" si="46"/>
        <v>40.472499999999997</v>
      </c>
      <c r="AD45" s="19">
        <f t="shared" si="47"/>
        <v>-2.0275000000000034</v>
      </c>
      <c r="AE45" s="39">
        <v>4</v>
      </c>
    </row>
    <row r="46" spans="1:31">
      <c r="A46" s="37"/>
      <c r="B46" s="38"/>
      <c r="C46" s="30"/>
      <c r="D46" s="31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39"/>
    </row>
    <row r="47" spans="1:31">
      <c r="A47" s="37"/>
      <c r="B47" s="38"/>
      <c r="C47" s="30"/>
      <c r="D47" s="31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39"/>
    </row>
    <row r="48" spans="1:31">
      <c r="A48" s="37"/>
      <c r="B48" s="38"/>
      <c r="C48" s="30"/>
      <c r="D48" s="31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39"/>
    </row>
    <row r="49" spans="1:31">
      <c r="A49" s="37"/>
      <c r="B49" s="38"/>
      <c r="C49" s="30"/>
      <c r="D49" s="31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39"/>
    </row>
    <row r="50" spans="1:31">
      <c r="A50" s="92" t="s">
        <v>90</v>
      </c>
      <c r="B50" s="93"/>
      <c r="C50" s="30"/>
      <c r="D50" s="31"/>
      <c r="E50" s="19"/>
      <c r="F50" s="19"/>
      <c r="G50" s="31"/>
      <c r="H50" s="19"/>
      <c r="I50" s="19"/>
      <c r="J50" s="31"/>
      <c r="K50" s="19"/>
      <c r="L50" s="19"/>
      <c r="M50" s="31"/>
      <c r="N50" s="19"/>
      <c r="O50" s="19"/>
      <c r="P50" s="31"/>
      <c r="Q50" s="19"/>
      <c r="R50" s="19"/>
      <c r="S50" s="31"/>
      <c r="T50" s="19"/>
      <c r="U50" s="19"/>
      <c r="V50" s="31"/>
      <c r="W50" s="19"/>
      <c r="X50" s="19"/>
      <c r="Y50" s="31"/>
      <c r="Z50" s="19"/>
      <c r="AA50" s="19"/>
      <c r="AB50" s="19"/>
      <c r="AC50" s="19"/>
      <c r="AD50" s="19"/>
      <c r="AE50" s="32"/>
    </row>
    <row r="51" spans="1:31">
      <c r="A51" s="30">
        <v>1</v>
      </c>
      <c r="B51" s="30" t="s">
        <v>19</v>
      </c>
      <c r="C51" s="30">
        <v>1</v>
      </c>
      <c r="D51" s="31">
        <v>58.4</v>
      </c>
      <c r="E51" s="19">
        <v>63.9</v>
      </c>
      <c r="F51" s="19">
        <f t="shared" si="0"/>
        <v>5.5</v>
      </c>
      <c r="G51" s="31">
        <v>45.14</v>
      </c>
      <c r="H51" s="19">
        <v>72</v>
      </c>
      <c r="I51" s="19">
        <f t="shared" si="1"/>
        <v>26.86</v>
      </c>
      <c r="J51" s="31">
        <v>22.86</v>
      </c>
      <c r="K51" s="19">
        <v>40</v>
      </c>
      <c r="L51" s="19">
        <f t="shared" si="2"/>
        <v>17.14</v>
      </c>
      <c r="M51" s="31">
        <v>25.37</v>
      </c>
      <c r="N51" s="19">
        <v>28.8</v>
      </c>
      <c r="O51" s="19">
        <f t="shared" si="3"/>
        <v>3.4299999999999997</v>
      </c>
      <c r="P51" s="31">
        <v>40</v>
      </c>
      <c r="Q51" s="19">
        <v>62</v>
      </c>
      <c r="R51" s="19">
        <f t="shared" si="4"/>
        <v>22</v>
      </c>
      <c r="S51" s="31">
        <v>61.79</v>
      </c>
      <c r="T51" s="19">
        <v>82.5</v>
      </c>
      <c r="U51" s="19">
        <f t="shared" si="5"/>
        <v>20.71</v>
      </c>
      <c r="V51" s="31">
        <v>45.36</v>
      </c>
      <c r="W51" s="19">
        <v>60</v>
      </c>
      <c r="X51" s="19">
        <f t="shared" si="6"/>
        <v>14.64</v>
      </c>
      <c r="Y51" s="31">
        <v>51.43</v>
      </c>
      <c r="Z51" s="19">
        <v>70</v>
      </c>
      <c r="AA51" s="19">
        <f t="shared" si="7"/>
        <v>18.57</v>
      </c>
      <c r="AB51" s="19">
        <f t="shared" si="8"/>
        <v>43.793749999999996</v>
      </c>
      <c r="AC51" s="19">
        <f t="shared" si="9"/>
        <v>59.900000000000006</v>
      </c>
      <c r="AD51" s="19">
        <f t="shared" si="10"/>
        <v>16.10625000000001</v>
      </c>
      <c r="AE51" s="32">
        <v>8</v>
      </c>
    </row>
    <row r="52" spans="1:31">
      <c r="A52" s="30">
        <v>2</v>
      </c>
      <c r="B52" s="30" t="s">
        <v>23</v>
      </c>
      <c r="C52" s="30">
        <v>11</v>
      </c>
      <c r="D52" s="31">
        <v>57.01</v>
      </c>
      <c r="E52" s="19">
        <v>52.14</v>
      </c>
      <c r="F52" s="19">
        <f t="shared" si="0"/>
        <v>-4.8699999999999974</v>
      </c>
      <c r="G52" s="31">
        <v>52.27</v>
      </c>
      <c r="H52" s="19">
        <v>40.909999999999997</v>
      </c>
      <c r="I52" s="19">
        <f t="shared" si="1"/>
        <v>-11.360000000000007</v>
      </c>
      <c r="J52" s="31">
        <v>27.33</v>
      </c>
      <c r="K52" s="19">
        <v>31.45</v>
      </c>
      <c r="L52" s="19">
        <f t="shared" si="2"/>
        <v>4.120000000000001</v>
      </c>
      <c r="M52" s="31">
        <v>26.4</v>
      </c>
      <c r="N52" s="19">
        <v>28.15</v>
      </c>
      <c r="O52" s="19">
        <f t="shared" si="3"/>
        <v>1.75</v>
      </c>
      <c r="P52" s="31">
        <v>37.33</v>
      </c>
      <c r="Q52" s="19">
        <v>45.27</v>
      </c>
      <c r="R52" s="19">
        <f t="shared" si="4"/>
        <v>7.9400000000000048</v>
      </c>
      <c r="S52" s="31">
        <v>61</v>
      </c>
      <c r="T52" s="19">
        <v>67.73</v>
      </c>
      <c r="U52" s="19">
        <f t="shared" si="5"/>
        <v>6.730000000000004</v>
      </c>
      <c r="V52" s="31">
        <v>44.83</v>
      </c>
      <c r="W52" s="19">
        <v>53.41</v>
      </c>
      <c r="X52" s="19">
        <f t="shared" si="6"/>
        <v>8.5799999999999983</v>
      </c>
      <c r="Y52" s="31">
        <v>56.67</v>
      </c>
      <c r="Z52" s="19">
        <v>51.45</v>
      </c>
      <c r="AA52" s="19">
        <f t="shared" si="7"/>
        <v>-5.2199999999999989</v>
      </c>
      <c r="AB52" s="19">
        <f t="shared" si="8"/>
        <v>45.355000000000004</v>
      </c>
      <c r="AC52" s="19">
        <f t="shared" si="9"/>
        <v>46.313750000000006</v>
      </c>
      <c r="AD52" s="19">
        <f t="shared" si="10"/>
        <v>0.95875000000000199</v>
      </c>
      <c r="AE52" s="32">
        <v>5</v>
      </c>
    </row>
    <row r="53" spans="1:31">
      <c r="A53" s="30">
        <v>3</v>
      </c>
      <c r="B53" s="30" t="s">
        <v>25</v>
      </c>
      <c r="C53" s="30">
        <v>6</v>
      </c>
      <c r="D53" s="31">
        <v>56.93</v>
      </c>
      <c r="E53" s="19">
        <v>47.7</v>
      </c>
      <c r="F53" s="19">
        <f t="shared" si="0"/>
        <v>-9.2299999999999969</v>
      </c>
      <c r="G53" s="31">
        <v>46.33</v>
      </c>
      <c r="H53" s="19">
        <v>48.67</v>
      </c>
      <c r="I53" s="19">
        <f t="shared" si="1"/>
        <v>2.3400000000000034</v>
      </c>
      <c r="J53" s="31">
        <v>26</v>
      </c>
      <c r="K53" s="19">
        <v>30.67</v>
      </c>
      <c r="L53" s="19">
        <f t="shared" si="2"/>
        <v>4.6700000000000017</v>
      </c>
      <c r="M53" s="31">
        <v>22</v>
      </c>
      <c r="N53" s="19">
        <v>26</v>
      </c>
      <c r="O53" s="19">
        <f t="shared" si="3"/>
        <v>4</v>
      </c>
      <c r="P53" s="31">
        <v>34</v>
      </c>
      <c r="Q53" s="19">
        <v>45.33</v>
      </c>
      <c r="R53" s="19">
        <f t="shared" si="4"/>
        <v>11.329999999999998</v>
      </c>
      <c r="S53" s="31">
        <v>58.96</v>
      </c>
      <c r="T53" s="19">
        <v>59.58</v>
      </c>
      <c r="U53" s="19">
        <f t="shared" si="5"/>
        <v>0.61999999999999744</v>
      </c>
      <c r="V53" s="31">
        <v>44.38</v>
      </c>
      <c r="W53" s="19">
        <v>50</v>
      </c>
      <c r="X53" s="19">
        <f t="shared" si="6"/>
        <v>5.6199999999999974</v>
      </c>
      <c r="Y53" s="31">
        <v>50.33</v>
      </c>
      <c r="Z53" s="19">
        <v>54.33</v>
      </c>
      <c r="AA53" s="19">
        <f t="shared" si="7"/>
        <v>4</v>
      </c>
      <c r="AB53" s="19">
        <f t="shared" si="8"/>
        <v>42.366250000000001</v>
      </c>
      <c r="AC53" s="19">
        <f t="shared" si="9"/>
        <v>45.284999999999997</v>
      </c>
      <c r="AD53" s="19">
        <f t="shared" si="10"/>
        <v>2.9187499999999957</v>
      </c>
      <c r="AE53" s="32">
        <v>7</v>
      </c>
    </row>
    <row r="54" spans="1:31">
      <c r="A54" s="30">
        <v>4</v>
      </c>
      <c r="B54" s="30" t="s">
        <v>24</v>
      </c>
      <c r="C54" s="30">
        <v>18</v>
      </c>
      <c r="D54" s="31">
        <v>59.11</v>
      </c>
      <c r="E54" s="19">
        <v>49.65</v>
      </c>
      <c r="F54" s="19">
        <f t="shared" si="0"/>
        <v>-9.4600000000000009</v>
      </c>
      <c r="G54" s="31">
        <v>48.89</v>
      </c>
      <c r="H54" s="19">
        <v>44.78</v>
      </c>
      <c r="I54" s="19">
        <f t="shared" si="1"/>
        <v>-4.1099999999999994</v>
      </c>
      <c r="J54" s="31">
        <v>26.33</v>
      </c>
      <c r="K54" s="19">
        <v>26.44</v>
      </c>
      <c r="L54" s="19">
        <f t="shared" si="2"/>
        <v>0.11000000000000298</v>
      </c>
      <c r="M54" s="31">
        <v>28.04</v>
      </c>
      <c r="N54" s="19">
        <v>26</v>
      </c>
      <c r="O54" s="19">
        <f t="shared" si="3"/>
        <v>-2.0399999999999991</v>
      </c>
      <c r="P54" s="31">
        <v>35.78</v>
      </c>
      <c r="Q54" s="19">
        <v>47.33</v>
      </c>
      <c r="R54" s="19">
        <f t="shared" si="4"/>
        <v>11.549999999999997</v>
      </c>
      <c r="S54" s="31">
        <v>59.72</v>
      </c>
      <c r="T54" s="19">
        <v>65.14</v>
      </c>
      <c r="U54" s="19">
        <f t="shared" si="5"/>
        <v>5.4200000000000017</v>
      </c>
      <c r="V54" s="31">
        <v>43.75</v>
      </c>
      <c r="W54" s="19">
        <v>43.75</v>
      </c>
      <c r="X54" s="19">
        <f t="shared" si="6"/>
        <v>0</v>
      </c>
      <c r="Y54" s="31">
        <v>46.33</v>
      </c>
      <c r="Z54" s="19">
        <v>53.67</v>
      </c>
      <c r="AA54" s="19">
        <f t="shared" si="7"/>
        <v>7.3400000000000034</v>
      </c>
      <c r="AB54" s="19">
        <f t="shared" si="8"/>
        <v>43.493749999999999</v>
      </c>
      <c r="AC54" s="19">
        <f t="shared" si="9"/>
        <v>44.594999999999999</v>
      </c>
      <c r="AD54" s="19">
        <f t="shared" si="10"/>
        <v>1.1012500000000003</v>
      </c>
      <c r="AE54" s="32">
        <v>5</v>
      </c>
    </row>
    <row r="55" spans="1:31">
      <c r="A55" s="30">
        <v>5</v>
      </c>
      <c r="B55" s="30" t="s">
        <v>22</v>
      </c>
      <c r="C55" s="30">
        <v>9</v>
      </c>
      <c r="D55" s="31">
        <v>56.8</v>
      </c>
      <c r="E55" s="19">
        <v>46.51</v>
      </c>
      <c r="F55" s="19">
        <f t="shared" si="0"/>
        <v>-10.29</v>
      </c>
      <c r="G55" s="31">
        <v>44.86</v>
      </c>
      <c r="H55" s="19">
        <v>37.78</v>
      </c>
      <c r="I55" s="19">
        <f t="shared" si="1"/>
        <v>-7.0799999999999983</v>
      </c>
      <c r="J55" s="31">
        <v>25.71</v>
      </c>
      <c r="K55" s="19">
        <v>30.89</v>
      </c>
      <c r="L55" s="19">
        <f t="shared" si="2"/>
        <v>5.18</v>
      </c>
      <c r="M55" s="31">
        <v>28.91</v>
      </c>
      <c r="N55" s="19">
        <v>26.49</v>
      </c>
      <c r="O55" s="19">
        <f t="shared" si="3"/>
        <v>-2.4200000000000017</v>
      </c>
      <c r="P55" s="31">
        <v>36</v>
      </c>
      <c r="Q55" s="19">
        <v>31.56</v>
      </c>
      <c r="R55" s="19">
        <f t="shared" si="4"/>
        <v>-4.4400000000000013</v>
      </c>
      <c r="S55" s="31">
        <v>55</v>
      </c>
      <c r="T55" s="19">
        <v>60</v>
      </c>
      <c r="U55" s="19">
        <f t="shared" si="5"/>
        <v>5</v>
      </c>
      <c r="V55" s="31">
        <v>43.57</v>
      </c>
      <c r="W55" s="19">
        <v>43.61</v>
      </c>
      <c r="X55" s="19">
        <f t="shared" si="6"/>
        <v>3.9999999999999147E-2</v>
      </c>
      <c r="Y55" s="31">
        <v>50</v>
      </c>
      <c r="Z55" s="19">
        <v>45.56</v>
      </c>
      <c r="AA55" s="19">
        <f t="shared" si="7"/>
        <v>-4.4399999999999977</v>
      </c>
      <c r="AB55" s="19">
        <f t="shared" si="8"/>
        <v>42.606250000000003</v>
      </c>
      <c r="AC55" s="19">
        <f t="shared" si="9"/>
        <v>40.299999999999997</v>
      </c>
      <c r="AD55" s="19">
        <f t="shared" si="10"/>
        <v>-2.3062500000000057</v>
      </c>
      <c r="AE55" s="32">
        <v>3</v>
      </c>
    </row>
    <row r="56" spans="1:31">
      <c r="A56" s="30">
        <v>6</v>
      </c>
      <c r="B56" s="30" t="s">
        <v>21</v>
      </c>
      <c r="C56" s="30">
        <v>5</v>
      </c>
      <c r="D56" s="31">
        <v>54.4</v>
      </c>
      <c r="E56" s="19">
        <v>44.28</v>
      </c>
      <c r="F56" s="19">
        <f t="shared" si="0"/>
        <v>-10.119999999999997</v>
      </c>
      <c r="G56" s="31">
        <v>47.17</v>
      </c>
      <c r="H56" s="19">
        <v>37.6</v>
      </c>
      <c r="I56" s="19">
        <f t="shared" si="1"/>
        <v>-9.57</v>
      </c>
      <c r="J56" s="31">
        <v>27.5</v>
      </c>
      <c r="K56" s="19">
        <v>34.799999999999997</v>
      </c>
      <c r="L56" s="19">
        <f t="shared" si="2"/>
        <v>7.2999999999999972</v>
      </c>
      <c r="M56" s="31">
        <v>22.13</v>
      </c>
      <c r="N56" s="19">
        <v>19.68</v>
      </c>
      <c r="O56" s="19">
        <f t="shared" si="3"/>
        <v>-2.4499999999999993</v>
      </c>
      <c r="P56" s="31">
        <v>31</v>
      </c>
      <c r="Q56" s="19">
        <v>33.6</v>
      </c>
      <c r="R56" s="19">
        <f t="shared" si="4"/>
        <v>2.6000000000000014</v>
      </c>
      <c r="S56" s="31">
        <v>57.08</v>
      </c>
      <c r="T56" s="19">
        <v>63.5</v>
      </c>
      <c r="U56" s="19">
        <f t="shared" si="5"/>
        <v>6.4200000000000017</v>
      </c>
      <c r="V56" s="31">
        <v>42.92</v>
      </c>
      <c r="W56" s="19">
        <v>43.5</v>
      </c>
      <c r="X56" s="19">
        <f t="shared" si="6"/>
        <v>0.57999999999999829</v>
      </c>
      <c r="Y56" s="31">
        <v>48.17</v>
      </c>
      <c r="Z56" s="19">
        <v>44</v>
      </c>
      <c r="AA56" s="19">
        <f t="shared" si="7"/>
        <v>-4.1700000000000017</v>
      </c>
      <c r="AB56" s="19">
        <f t="shared" si="8"/>
        <v>41.296250000000001</v>
      </c>
      <c r="AC56" s="19">
        <f t="shared" si="9"/>
        <v>40.119999999999997</v>
      </c>
      <c r="AD56" s="19">
        <f t="shared" si="10"/>
        <v>-1.1762500000000031</v>
      </c>
      <c r="AE56" s="32">
        <v>4</v>
      </c>
    </row>
    <row r="57" spans="1:31">
      <c r="A57" s="30">
        <v>7</v>
      </c>
      <c r="B57" s="30" t="s">
        <v>20</v>
      </c>
      <c r="C57" s="30">
        <v>6</v>
      </c>
      <c r="D57" s="31">
        <v>49.12</v>
      </c>
      <c r="E57" s="19">
        <v>33.78</v>
      </c>
      <c r="F57" s="19">
        <f t="shared" si="0"/>
        <v>-15.339999999999996</v>
      </c>
      <c r="G57" s="31">
        <v>40.200000000000003</v>
      </c>
      <c r="H57" s="19">
        <v>36.33</v>
      </c>
      <c r="I57" s="19">
        <f t="shared" si="1"/>
        <v>-3.8700000000000045</v>
      </c>
      <c r="J57" s="31">
        <v>24.2</v>
      </c>
      <c r="K57" s="19">
        <v>25.67</v>
      </c>
      <c r="L57" s="19">
        <f t="shared" si="2"/>
        <v>1.4700000000000024</v>
      </c>
      <c r="M57" s="31">
        <v>19.84</v>
      </c>
      <c r="N57" s="19">
        <v>19.329999999999998</v>
      </c>
      <c r="O57" s="19">
        <f t="shared" si="3"/>
        <v>-0.51000000000000156</v>
      </c>
      <c r="P57" s="31">
        <v>28.4</v>
      </c>
      <c r="Q57" s="19">
        <v>32.33</v>
      </c>
      <c r="R57" s="19">
        <f t="shared" si="4"/>
        <v>3.9299999999999997</v>
      </c>
      <c r="S57" s="31">
        <v>53.75</v>
      </c>
      <c r="T57" s="19">
        <v>50.42</v>
      </c>
      <c r="U57" s="19">
        <f t="shared" si="5"/>
        <v>-3.3299999999999983</v>
      </c>
      <c r="V57" s="31">
        <v>41.25</v>
      </c>
      <c r="W57" s="19">
        <v>37.92</v>
      </c>
      <c r="X57" s="19">
        <f t="shared" si="6"/>
        <v>-3.3299999999999983</v>
      </c>
      <c r="Y57" s="31">
        <v>40.200000000000003</v>
      </c>
      <c r="Z57" s="19">
        <v>32.67</v>
      </c>
      <c r="AA57" s="19">
        <f t="shared" si="7"/>
        <v>-7.5300000000000011</v>
      </c>
      <c r="AB57" s="19">
        <f t="shared" si="8"/>
        <v>37.119999999999997</v>
      </c>
      <c r="AC57" s="19">
        <f t="shared" si="9"/>
        <v>33.556250000000006</v>
      </c>
      <c r="AD57" s="19">
        <f t="shared" si="10"/>
        <v>-3.5637499999999918</v>
      </c>
      <c r="AE57" s="32">
        <v>2</v>
      </c>
    </row>
    <row r="58" spans="1:31">
      <c r="A58" s="94" t="s">
        <v>59</v>
      </c>
      <c r="B58" s="95"/>
      <c r="C58" s="30">
        <f>SUM(C51:C57)</f>
        <v>56</v>
      </c>
      <c r="D58" s="31">
        <f>AVERAGE(D51:D57)</f>
        <v>55.967142857142854</v>
      </c>
      <c r="E58" s="31">
        <f t="shared" ref="E58:AD58" si="48">AVERAGE(E51:E57)</f>
        <v>48.280000000000008</v>
      </c>
      <c r="F58" s="31">
        <f t="shared" si="48"/>
        <v>-7.6871428571428551</v>
      </c>
      <c r="G58" s="31">
        <f t="shared" si="48"/>
        <v>46.408571428571427</v>
      </c>
      <c r="H58" s="31">
        <f t="shared" si="48"/>
        <v>45.438571428571429</v>
      </c>
      <c r="I58" s="31">
        <f t="shared" si="48"/>
        <v>-0.97000000000000086</v>
      </c>
      <c r="J58" s="31">
        <f t="shared" si="48"/>
        <v>25.70428571428571</v>
      </c>
      <c r="K58" s="31">
        <f t="shared" si="48"/>
        <v>31.41714285714286</v>
      </c>
      <c r="L58" s="31">
        <f t="shared" si="48"/>
        <v>5.7128571428571444</v>
      </c>
      <c r="M58" s="31">
        <f t="shared" si="48"/>
        <v>24.669999999999998</v>
      </c>
      <c r="N58" s="31">
        <f t="shared" si="48"/>
        <v>24.921428571428571</v>
      </c>
      <c r="O58" s="31">
        <f t="shared" si="48"/>
        <v>0.25142857142857117</v>
      </c>
      <c r="P58" s="31">
        <f t="shared" si="48"/>
        <v>34.644285714285715</v>
      </c>
      <c r="Q58" s="31">
        <f t="shared" si="48"/>
        <v>42.488571428571433</v>
      </c>
      <c r="R58" s="31">
        <f t="shared" si="48"/>
        <v>7.8442857142857134</v>
      </c>
      <c r="S58" s="31">
        <f t="shared" si="48"/>
        <v>58.18571428571429</v>
      </c>
      <c r="T58" s="31">
        <f t="shared" si="48"/>
        <v>64.124285714285719</v>
      </c>
      <c r="U58" s="31">
        <f t="shared" si="48"/>
        <v>5.9385714285714295</v>
      </c>
      <c r="V58" s="31">
        <f t="shared" si="48"/>
        <v>43.722857142857144</v>
      </c>
      <c r="W58" s="31">
        <f t="shared" si="48"/>
        <v>47.455714285714286</v>
      </c>
      <c r="X58" s="31">
        <f t="shared" si="48"/>
        <v>3.7328571428571422</v>
      </c>
      <c r="Y58" s="31">
        <f t="shared" si="48"/>
        <v>49.018571428571427</v>
      </c>
      <c r="Z58" s="31">
        <f t="shared" si="48"/>
        <v>50.24</v>
      </c>
      <c r="AA58" s="31">
        <f t="shared" si="48"/>
        <v>1.221428571428572</v>
      </c>
      <c r="AB58" s="31">
        <f t="shared" si="48"/>
        <v>42.290178571428569</v>
      </c>
      <c r="AC58" s="31">
        <f t="shared" si="48"/>
        <v>44.29571428571429</v>
      </c>
      <c r="AD58" s="31">
        <f t="shared" si="48"/>
        <v>2.0055357142857155</v>
      </c>
      <c r="AE58" s="32">
        <v>6</v>
      </c>
    </row>
    <row r="59" spans="1:31">
      <c r="A59" s="94" t="s">
        <v>74</v>
      </c>
      <c r="B59" s="95"/>
      <c r="C59" s="30">
        <v>352</v>
      </c>
      <c r="D59" s="19">
        <v>54.57</v>
      </c>
      <c r="E59" s="19">
        <v>45.24</v>
      </c>
      <c r="F59" s="19">
        <f t="shared" ref="F59:F60" si="49">E59-D59</f>
        <v>-9.3299999999999983</v>
      </c>
      <c r="G59" s="19">
        <v>44.74</v>
      </c>
      <c r="H59" s="19">
        <v>39.15</v>
      </c>
      <c r="I59" s="19">
        <f t="shared" ref="I59:I60" si="50">H59-G59</f>
        <v>-5.5900000000000034</v>
      </c>
      <c r="J59" s="19">
        <v>25.72</v>
      </c>
      <c r="K59" s="19">
        <v>28.89</v>
      </c>
      <c r="L59" s="19">
        <f t="shared" ref="L59:L60" si="51">K59-J59</f>
        <v>3.1700000000000017</v>
      </c>
      <c r="M59" s="19">
        <v>24.17</v>
      </c>
      <c r="N59" s="19">
        <v>23.96</v>
      </c>
      <c r="O59" s="19">
        <f t="shared" ref="O59:O60" si="52">N59-M59</f>
        <v>-0.21000000000000085</v>
      </c>
      <c r="P59" s="19">
        <v>34.270000000000003</v>
      </c>
      <c r="Q59" s="19">
        <v>38.07</v>
      </c>
      <c r="R59" s="19">
        <f t="shared" ref="R59:R60" si="53">Q59-P59</f>
        <v>3.7999999999999972</v>
      </c>
      <c r="S59" s="19">
        <v>56.75</v>
      </c>
      <c r="T59" s="19">
        <v>61.72</v>
      </c>
      <c r="U59" s="19">
        <f t="shared" ref="U59:U60" si="54">T59-S59</f>
        <v>4.9699999999999989</v>
      </c>
      <c r="V59" s="19">
        <v>42.09</v>
      </c>
      <c r="W59" s="19">
        <v>43.95</v>
      </c>
      <c r="X59" s="19">
        <f t="shared" ref="X59:X60" si="55">W59-V59</f>
        <v>1.8599999999999994</v>
      </c>
      <c r="Y59" s="19">
        <v>46.59</v>
      </c>
      <c r="Z59" s="19">
        <v>45.87</v>
      </c>
      <c r="AA59" s="19">
        <f t="shared" ref="AA59:AA60" si="56">Z59-Y59</f>
        <v>-0.72000000000000597</v>
      </c>
      <c r="AB59" s="19">
        <f t="shared" ref="AB59:AB60" si="57">(D59+G59+J59+M59+P59+S59+V59+Y59)/8</f>
        <v>41.112499999999997</v>
      </c>
      <c r="AC59" s="19">
        <f t="shared" ref="AC59:AC60" si="58">(E59+H59+K59+N59+Q59+T59+W59+Z59)/8</f>
        <v>40.856250000000003</v>
      </c>
      <c r="AD59" s="19">
        <f t="shared" ref="AD59:AD60" si="59">AC59-AB59</f>
        <v>-0.25624999999999432</v>
      </c>
      <c r="AE59" s="39">
        <v>4</v>
      </c>
    </row>
    <row r="60" spans="1:31">
      <c r="A60" s="94" t="s">
        <v>76</v>
      </c>
      <c r="B60" s="95"/>
      <c r="C60" s="30"/>
      <c r="D60" s="31">
        <v>54.48</v>
      </c>
      <c r="E60" s="19">
        <v>44.25</v>
      </c>
      <c r="F60" s="19">
        <f t="shared" si="49"/>
        <v>-10.229999999999997</v>
      </c>
      <c r="G60" s="19">
        <v>47.12</v>
      </c>
      <c r="H60" s="19">
        <v>39.369999999999997</v>
      </c>
      <c r="I60" s="19">
        <f t="shared" si="50"/>
        <v>-7.75</v>
      </c>
      <c r="J60" s="19">
        <v>28.71</v>
      </c>
      <c r="K60" s="19">
        <v>30.35</v>
      </c>
      <c r="L60" s="19">
        <f t="shared" si="51"/>
        <v>1.6400000000000006</v>
      </c>
      <c r="M60" s="19">
        <v>26.95</v>
      </c>
      <c r="N60" s="19">
        <v>25.45</v>
      </c>
      <c r="O60" s="19">
        <f t="shared" si="52"/>
        <v>-1.5</v>
      </c>
      <c r="P60" s="19">
        <v>35.369999999999997</v>
      </c>
      <c r="Q60" s="19">
        <v>37.950000000000003</v>
      </c>
      <c r="R60" s="19">
        <f t="shared" si="53"/>
        <v>2.5800000000000054</v>
      </c>
      <c r="S60" s="19">
        <v>56.67</v>
      </c>
      <c r="T60" s="19">
        <v>58.3</v>
      </c>
      <c r="U60" s="19">
        <f t="shared" si="54"/>
        <v>1.6299999999999955</v>
      </c>
      <c r="V60" s="19">
        <v>43.31</v>
      </c>
      <c r="W60" s="19">
        <v>43.65</v>
      </c>
      <c r="X60" s="19">
        <f t="shared" si="55"/>
        <v>0.33999999999999631</v>
      </c>
      <c r="Y60" s="19">
        <v>47.39</v>
      </c>
      <c r="Z60" s="19">
        <v>44.46</v>
      </c>
      <c r="AA60" s="19">
        <f t="shared" si="56"/>
        <v>-2.9299999999999997</v>
      </c>
      <c r="AB60" s="19">
        <f t="shared" si="57"/>
        <v>42.5</v>
      </c>
      <c r="AC60" s="19">
        <f t="shared" si="58"/>
        <v>40.472499999999997</v>
      </c>
      <c r="AD60" s="19">
        <f t="shared" si="59"/>
        <v>-2.0275000000000034</v>
      </c>
      <c r="AE60" s="39">
        <v>4</v>
      </c>
    </row>
    <row r="61" spans="1:31">
      <c r="A61" s="92" t="s">
        <v>89</v>
      </c>
      <c r="B61" s="93"/>
      <c r="C61" s="30"/>
      <c r="D61" s="31"/>
      <c r="E61" s="19"/>
      <c r="F61" s="19"/>
      <c r="G61" s="31"/>
      <c r="H61" s="19"/>
      <c r="I61" s="19"/>
      <c r="J61" s="31"/>
      <c r="K61" s="19"/>
      <c r="L61" s="19"/>
      <c r="M61" s="31"/>
      <c r="N61" s="19"/>
      <c r="O61" s="19"/>
      <c r="P61" s="31"/>
      <c r="Q61" s="19"/>
      <c r="R61" s="19"/>
      <c r="S61" s="31"/>
      <c r="T61" s="19"/>
      <c r="U61" s="19"/>
      <c r="V61" s="31"/>
      <c r="W61" s="19"/>
      <c r="X61" s="19"/>
      <c r="Y61" s="31"/>
      <c r="Z61" s="19"/>
      <c r="AA61" s="19"/>
      <c r="AB61" s="19"/>
      <c r="AC61" s="19"/>
      <c r="AD61" s="19"/>
      <c r="AE61" s="32"/>
    </row>
    <row r="62" spans="1:31">
      <c r="A62" s="30">
        <v>1</v>
      </c>
      <c r="B62" s="30" t="s">
        <v>27</v>
      </c>
      <c r="C62" s="30">
        <v>9</v>
      </c>
      <c r="D62" s="31">
        <v>55.36</v>
      </c>
      <c r="E62" s="19">
        <v>48.69</v>
      </c>
      <c r="F62" s="19">
        <f t="shared" si="0"/>
        <v>-6.6700000000000017</v>
      </c>
      <c r="G62" s="31">
        <v>47</v>
      </c>
      <c r="H62" s="19">
        <v>48.22</v>
      </c>
      <c r="I62" s="19">
        <f t="shared" si="1"/>
        <v>1.2199999999999989</v>
      </c>
      <c r="J62" s="31">
        <v>23.8</v>
      </c>
      <c r="K62" s="19">
        <v>28.44</v>
      </c>
      <c r="L62" s="19">
        <f t="shared" si="2"/>
        <v>4.6400000000000006</v>
      </c>
      <c r="M62" s="31">
        <v>20.48</v>
      </c>
      <c r="N62" s="19">
        <v>26.22</v>
      </c>
      <c r="O62" s="19">
        <f t="shared" si="3"/>
        <v>5.7399999999999984</v>
      </c>
      <c r="P62" s="31">
        <v>37.200000000000003</v>
      </c>
      <c r="Q62" s="19">
        <v>47.33</v>
      </c>
      <c r="R62" s="19">
        <f t="shared" si="4"/>
        <v>10.129999999999995</v>
      </c>
      <c r="S62" s="31">
        <v>53.75</v>
      </c>
      <c r="T62" s="19">
        <v>66.39</v>
      </c>
      <c r="U62" s="19">
        <f t="shared" si="5"/>
        <v>12.64</v>
      </c>
      <c r="V62" s="31">
        <v>45.25</v>
      </c>
      <c r="W62" s="19">
        <v>43.89</v>
      </c>
      <c r="X62" s="19">
        <f t="shared" si="6"/>
        <v>-1.3599999999999994</v>
      </c>
      <c r="Y62" s="31">
        <v>49.4</v>
      </c>
      <c r="Z62" s="19">
        <v>54.89</v>
      </c>
      <c r="AA62" s="19">
        <f t="shared" si="7"/>
        <v>5.490000000000002</v>
      </c>
      <c r="AB62" s="19">
        <f t="shared" si="8"/>
        <v>41.529999999999994</v>
      </c>
      <c r="AC62" s="19">
        <f t="shared" si="9"/>
        <v>45.508749999999992</v>
      </c>
      <c r="AD62" s="19">
        <f t="shared" si="10"/>
        <v>3.978749999999998</v>
      </c>
      <c r="AE62" s="32">
        <v>6</v>
      </c>
    </row>
    <row r="63" spans="1:31">
      <c r="A63" s="30">
        <v>2</v>
      </c>
      <c r="B63" s="30" t="s">
        <v>26</v>
      </c>
      <c r="C63" s="30">
        <v>19</v>
      </c>
      <c r="D63" s="31">
        <v>47.49</v>
      </c>
      <c r="E63" s="19">
        <v>41.08</v>
      </c>
      <c r="F63" s="19">
        <f t="shared" si="0"/>
        <v>-6.4100000000000037</v>
      </c>
      <c r="G63" s="31">
        <v>39.270000000000003</v>
      </c>
      <c r="H63" s="19">
        <v>36.74</v>
      </c>
      <c r="I63" s="19">
        <f t="shared" si="1"/>
        <v>-2.5300000000000011</v>
      </c>
      <c r="J63" s="31">
        <v>28.55</v>
      </c>
      <c r="K63" s="19">
        <v>28.74</v>
      </c>
      <c r="L63" s="19">
        <f t="shared" si="2"/>
        <v>0.18999999999999773</v>
      </c>
      <c r="M63" s="31">
        <v>24.44</v>
      </c>
      <c r="N63" s="19">
        <v>18.989999999999998</v>
      </c>
      <c r="O63" s="19">
        <f t="shared" si="3"/>
        <v>-5.4500000000000028</v>
      </c>
      <c r="P63" s="31">
        <v>33.64</v>
      </c>
      <c r="Q63" s="19">
        <v>38</v>
      </c>
      <c r="R63" s="19">
        <f t="shared" si="4"/>
        <v>4.3599999999999994</v>
      </c>
      <c r="S63" s="31">
        <v>50.23</v>
      </c>
      <c r="T63" s="19">
        <v>59.61</v>
      </c>
      <c r="U63" s="19">
        <f t="shared" si="5"/>
        <v>9.3800000000000026</v>
      </c>
      <c r="V63" s="31">
        <v>37.5</v>
      </c>
      <c r="W63" s="19">
        <v>42.11</v>
      </c>
      <c r="X63" s="19">
        <f t="shared" si="6"/>
        <v>4.6099999999999994</v>
      </c>
      <c r="Y63" s="31">
        <v>41.09</v>
      </c>
      <c r="Z63" s="19">
        <v>41.47</v>
      </c>
      <c r="AA63" s="19">
        <f t="shared" si="7"/>
        <v>0.37999999999999545</v>
      </c>
      <c r="AB63" s="19">
        <f t="shared" si="8"/>
        <v>37.776250000000005</v>
      </c>
      <c r="AC63" s="19">
        <f t="shared" si="9"/>
        <v>38.342500000000001</v>
      </c>
      <c r="AD63" s="19">
        <f t="shared" si="10"/>
        <v>0.56624999999999659</v>
      </c>
      <c r="AE63" s="32">
        <v>5</v>
      </c>
    </row>
    <row r="64" spans="1:31">
      <c r="A64" s="94" t="s">
        <v>59</v>
      </c>
      <c r="B64" s="95"/>
      <c r="C64" s="30">
        <f>SUM(C62:C63)</f>
        <v>28</v>
      </c>
      <c r="D64" s="19">
        <f>AVERAGE(D62:D63)</f>
        <v>51.424999999999997</v>
      </c>
      <c r="E64" s="19">
        <f t="shared" ref="E64:AD64" si="60">AVERAGE(E62:E63)</f>
        <v>44.884999999999998</v>
      </c>
      <c r="F64" s="19">
        <f t="shared" si="60"/>
        <v>-6.5400000000000027</v>
      </c>
      <c r="G64" s="19">
        <f t="shared" si="60"/>
        <v>43.135000000000005</v>
      </c>
      <c r="H64" s="19">
        <f t="shared" si="60"/>
        <v>42.480000000000004</v>
      </c>
      <c r="I64" s="19">
        <f t="shared" si="60"/>
        <v>-0.65500000000000114</v>
      </c>
      <c r="J64" s="19">
        <f t="shared" si="60"/>
        <v>26.175000000000001</v>
      </c>
      <c r="K64" s="19">
        <f t="shared" si="60"/>
        <v>28.59</v>
      </c>
      <c r="L64" s="19">
        <f t="shared" si="60"/>
        <v>2.4149999999999991</v>
      </c>
      <c r="M64" s="19">
        <f t="shared" si="60"/>
        <v>22.46</v>
      </c>
      <c r="N64" s="19">
        <f t="shared" si="60"/>
        <v>22.604999999999997</v>
      </c>
      <c r="O64" s="19">
        <f t="shared" si="60"/>
        <v>0.1449999999999978</v>
      </c>
      <c r="P64" s="19">
        <f t="shared" si="60"/>
        <v>35.42</v>
      </c>
      <c r="Q64" s="19">
        <f t="shared" si="60"/>
        <v>42.664999999999999</v>
      </c>
      <c r="R64" s="19">
        <f t="shared" si="60"/>
        <v>7.2449999999999974</v>
      </c>
      <c r="S64" s="19">
        <f t="shared" si="60"/>
        <v>51.989999999999995</v>
      </c>
      <c r="T64" s="19">
        <f t="shared" si="60"/>
        <v>63</v>
      </c>
      <c r="U64" s="19">
        <f t="shared" si="60"/>
        <v>11.010000000000002</v>
      </c>
      <c r="V64" s="19">
        <f t="shared" si="60"/>
        <v>41.375</v>
      </c>
      <c r="W64" s="19">
        <f t="shared" si="60"/>
        <v>43</v>
      </c>
      <c r="X64" s="19">
        <f t="shared" si="60"/>
        <v>1.625</v>
      </c>
      <c r="Y64" s="19">
        <f t="shared" si="60"/>
        <v>45.245000000000005</v>
      </c>
      <c r="Z64" s="19">
        <f t="shared" si="60"/>
        <v>48.18</v>
      </c>
      <c r="AA64" s="19">
        <f t="shared" si="60"/>
        <v>2.9349999999999987</v>
      </c>
      <c r="AB64" s="19">
        <f t="shared" si="60"/>
        <v>39.653125000000003</v>
      </c>
      <c r="AC64" s="19">
        <f t="shared" si="60"/>
        <v>41.925624999999997</v>
      </c>
      <c r="AD64" s="19">
        <f t="shared" si="60"/>
        <v>2.2724999999999973</v>
      </c>
      <c r="AE64" s="30">
        <v>6</v>
      </c>
    </row>
    <row r="65" spans="1:31">
      <c r="A65" s="94" t="s">
        <v>74</v>
      </c>
      <c r="B65" s="95"/>
      <c r="C65" s="30">
        <v>352</v>
      </c>
      <c r="D65" s="19">
        <v>54.57</v>
      </c>
      <c r="E65" s="19">
        <v>45.24</v>
      </c>
      <c r="F65" s="19">
        <f t="shared" ref="F65:F66" si="61">E65-D65</f>
        <v>-9.3299999999999983</v>
      </c>
      <c r="G65" s="19">
        <v>44.74</v>
      </c>
      <c r="H65" s="19">
        <v>39.15</v>
      </c>
      <c r="I65" s="19">
        <f t="shared" ref="I65:I66" si="62">H65-G65</f>
        <v>-5.5900000000000034</v>
      </c>
      <c r="J65" s="19">
        <v>25.72</v>
      </c>
      <c r="K65" s="19">
        <v>28.89</v>
      </c>
      <c r="L65" s="19">
        <f t="shared" ref="L65:L66" si="63">K65-J65</f>
        <v>3.1700000000000017</v>
      </c>
      <c r="M65" s="19">
        <v>24.17</v>
      </c>
      <c r="N65" s="19">
        <v>23.96</v>
      </c>
      <c r="O65" s="19">
        <f t="shared" ref="O65:O66" si="64">N65-M65</f>
        <v>-0.21000000000000085</v>
      </c>
      <c r="P65" s="19">
        <v>34.270000000000003</v>
      </c>
      <c r="Q65" s="19">
        <v>38.07</v>
      </c>
      <c r="R65" s="19">
        <f t="shared" ref="R65:R66" si="65">Q65-P65</f>
        <v>3.7999999999999972</v>
      </c>
      <c r="S65" s="19">
        <v>56.75</v>
      </c>
      <c r="T65" s="19">
        <v>61.72</v>
      </c>
      <c r="U65" s="19">
        <f t="shared" ref="U65:U66" si="66">T65-S65</f>
        <v>4.9699999999999989</v>
      </c>
      <c r="V65" s="19">
        <v>42.09</v>
      </c>
      <c r="W65" s="19">
        <v>43.95</v>
      </c>
      <c r="X65" s="19">
        <f t="shared" ref="X65:X66" si="67">W65-V65</f>
        <v>1.8599999999999994</v>
      </c>
      <c r="Y65" s="19">
        <v>46.59</v>
      </c>
      <c r="Z65" s="19">
        <v>45.87</v>
      </c>
      <c r="AA65" s="19">
        <f t="shared" ref="AA65:AA66" si="68">Z65-Y65</f>
        <v>-0.72000000000000597</v>
      </c>
      <c r="AB65" s="19">
        <f t="shared" ref="AB65:AB66" si="69">(D65+G65+J65+M65+P65+S65+V65+Y65)/8</f>
        <v>41.112499999999997</v>
      </c>
      <c r="AC65" s="19">
        <f t="shared" ref="AC65:AC66" si="70">(E65+H65+K65+N65+Q65+T65+W65+Z65)/8</f>
        <v>40.856250000000003</v>
      </c>
      <c r="AD65" s="19">
        <f t="shared" ref="AD65:AD66" si="71">AC65-AB65</f>
        <v>-0.25624999999999432</v>
      </c>
      <c r="AE65" s="39">
        <v>4</v>
      </c>
    </row>
    <row r="66" spans="1:31">
      <c r="A66" s="94" t="s">
        <v>76</v>
      </c>
      <c r="B66" s="95"/>
      <c r="C66" s="30"/>
      <c r="D66" s="31">
        <v>54.48</v>
      </c>
      <c r="E66" s="19">
        <v>44.25</v>
      </c>
      <c r="F66" s="19">
        <f t="shared" si="61"/>
        <v>-10.229999999999997</v>
      </c>
      <c r="G66" s="19">
        <v>47.12</v>
      </c>
      <c r="H66" s="19">
        <v>39.369999999999997</v>
      </c>
      <c r="I66" s="19">
        <f t="shared" si="62"/>
        <v>-7.75</v>
      </c>
      <c r="J66" s="19">
        <v>28.71</v>
      </c>
      <c r="K66" s="19">
        <v>30.35</v>
      </c>
      <c r="L66" s="19">
        <f t="shared" si="63"/>
        <v>1.6400000000000006</v>
      </c>
      <c r="M66" s="19">
        <v>26.95</v>
      </c>
      <c r="N66" s="19">
        <v>25.45</v>
      </c>
      <c r="O66" s="19">
        <f t="shared" si="64"/>
        <v>-1.5</v>
      </c>
      <c r="P66" s="19">
        <v>35.369999999999997</v>
      </c>
      <c r="Q66" s="19">
        <v>37.950000000000003</v>
      </c>
      <c r="R66" s="19">
        <f t="shared" si="65"/>
        <v>2.5800000000000054</v>
      </c>
      <c r="S66" s="19">
        <v>56.67</v>
      </c>
      <c r="T66" s="19">
        <v>58.3</v>
      </c>
      <c r="U66" s="19">
        <f t="shared" si="66"/>
        <v>1.6299999999999955</v>
      </c>
      <c r="V66" s="19">
        <v>43.31</v>
      </c>
      <c r="W66" s="19">
        <v>43.65</v>
      </c>
      <c r="X66" s="19">
        <f t="shared" si="67"/>
        <v>0.33999999999999631</v>
      </c>
      <c r="Y66" s="19">
        <v>47.39</v>
      </c>
      <c r="Z66" s="19">
        <v>44.46</v>
      </c>
      <c r="AA66" s="19">
        <f t="shared" si="68"/>
        <v>-2.9299999999999997</v>
      </c>
      <c r="AB66" s="19">
        <f t="shared" si="69"/>
        <v>42.5</v>
      </c>
      <c r="AC66" s="19">
        <f t="shared" si="70"/>
        <v>40.472499999999997</v>
      </c>
      <c r="AD66" s="19">
        <f t="shared" si="71"/>
        <v>-2.0275000000000034</v>
      </c>
      <c r="AE66" s="39">
        <v>4</v>
      </c>
    </row>
    <row r="67" spans="1:31">
      <c r="A67" s="41"/>
      <c r="B67" s="41"/>
      <c r="C67" s="34"/>
      <c r="D67" s="42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4"/>
    </row>
    <row r="68" spans="1:31">
      <c r="A68" s="41"/>
      <c r="B68" s="41"/>
      <c r="C68" s="34"/>
      <c r="D68" s="42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4"/>
    </row>
    <row r="69" spans="1:31">
      <c r="A69" s="41"/>
      <c r="B69" s="41"/>
      <c r="C69" s="34"/>
      <c r="D69" s="42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4"/>
    </row>
    <row r="70" spans="1:31">
      <c r="A70" s="41"/>
      <c r="B70" s="41"/>
      <c r="C70" s="34"/>
      <c r="D70" s="42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4"/>
    </row>
    <row r="71" spans="1:31">
      <c r="A71" s="41"/>
      <c r="B71" s="41"/>
      <c r="C71" s="34"/>
      <c r="D71" s="42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4"/>
    </row>
    <row r="72" spans="1:31" ht="18.75">
      <c r="A72" s="98" t="s">
        <v>94</v>
      </c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98"/>
      <c r="AB72" s="98"/>
      <c r="AC72" s="98"/>
      <c r="AD72" s="98"/>
      <c r="AE72" s="98"/>
    </row>
    <row r="73" spans="1:31">
      <c r="A73" s="90" t="s">
        <v>36</v>
      </c>
      <c r="B73" s="90" t="s">
        <v>28</v>
      </c>
      <c r="C73" s="90" t="s">
        <v>70</v>
      </c>
      <c r="D73" s="89" t="s">
        <v>31</v>
      </c>
      <c r="E73" s="89"/>
      <c r="F73" s="89"/>
      <c r="G73" s="89" t="s">
        <v>32</v>
      </c>
      <c r="H73" s="89"/>
      <c r="I73" s="89"/>
      <c r="J73" s="89" t="s">
        <v>33</v>
      </c>
      <c r="K73" s="89"/>
      <c r="L73" s="89"/>
      <c r="M73" s="89" t="s">
        <v>34</v>
      </c>
      <c r="N73" s="89"/>
      <c r="O73" s="89"/>
      <c r="P73" s="89" t="s">
        <v>35</v>
      </c>
      <c r="Q73" s="89"/>
      <c r="R73" s="89"/>
      <c r="S73" s="89" t="s">
        <v>37</v>
      </c>
      <c r="T73" s="89"/>
      <c r="U73" s="89"/>
      <c r="V73" s="89" t="s">
        <v>38</v>
      </c>
      <c r="W73" s="89"/>
      <c r="X73" s="89"/>
      <c r="Y73" s="89" t="s">
        <v>39</v>
      </c>
      <c r="Z73" s="89"/>
      <c r="AA73" s="89"/>
      <c r="AB73" s="88" t="s">
        <v>65</v>
      </c>
      <c r="AC73" s="88" t="s">
        <v>64</v>
      </c>
      <c r="AD73" s="88" t="s">
        <v>61</v>
      </c>
      <c r="AE73" s="88" t="s">
        <v>62</v>
      </c>
    </row>
    <row r="74" spans="1:31">
      <c r="A74" s="91"/>
      <c r="B74" s="91"/>
      <c r="C74" s="91"/>
      <c r="D74" s="28" t="s">
        <v>40</v>
      </c>
      <c r="E74" s="28" t="s">
        <v>63</v>
      </c>
      <c r="F74" s="29" t="s">
        <v>61</v>
      </c>
      <c r="G74" s="28" t="s">
        <v>40</v>
      </c>
      <c r="H74" s="28" t="s">
        <v>63</v>
      </c>
      <c r="I74" s="29" t="s">
        <v>61</v>
      </c>
      <c r="J74" s="28" t="s">
        <v>40</v>
      </c>
      <c r="K74" s="28" t="s">
        <v>63</v>
      </c>
      <c r="L74" s="29" t="s">
        <v>61</v>
      </c>
      <c r="M74" s="28" t="s">
        <v>40</v>
      </c>
      <c r="N74" s="28" t="s">
        <v>63</v>
      </c>
      <c r="O74" s="29" t="s">
        <v>61</v>
      </c>
      <c r="P74" s="28" t="s">
        <v>40</v>
      </c>
      <c r="Q74" s="28" t="s">
        <v>63</v>
      </c>
      <c r="R74" s="29" t="s">
        <v>61</v>
      </c>
      <c r="S74" s="28" t="s">
        <v>40</v>
      </c>
      <c r="T74" s="28" t="s">
        <v>63</v>
      </c>
      <c r="U74" s="29" t="s">
        <v>61</v>
      </c>
      <c r="V74" s="28" t="s">
        <v>40</v>
      </c>
      <c r="W74" s="28" t="s">
        <v>63</v>
      </c>
      <c r="X74" s="29" t="s">
        <v>61</v>
      </c>
      <c r="Y74" s="28" t="s">
        <v>40</v>
      </c>
      <c r="Z74" s="28" t="s">
        <v>63</v>
      </c>
      <c r="AA74" s="29" t="s">
        <v>61</v>
      </c>
      <c r="AB74" s="88"/>
      <c r="AC74" s="88"/>
      <c r="AD74" s="88"/>
      <c r="AE74" s="88"/>
    </row>
    <row r="75" spans="1:31">
      <c r="A75" s="30">
        <v>1</v>
      </c>
      <c r="B75" s="30" t="s">
        <v>96</v>
      </c>
      <c r="C75" s="40">
        <v>56</v>
      </c>
      <c r="D75" s="31">
        <v>55.967142857142854</v>
      </c>
      <c r="E75" s="19">
        <v>48.280000000000008</v>
      </c>
      <c r="F75" s="19">
        <v>-7.6871428571428551</v>
      </c>
      <c r="G75" s="31">
        <v>46.408571428571427</v>
      </c>
      <c r="H75" s="19">
        <v>45.438571428571429</v>
      </c>
      <c r="I75" s="19">
        <v>-0.97000000000000086</v>
      </c>
      <c r="J75" s="31">
        <v>25.70428571428571</v>
      </c>
      <c r="K75" s="19">
        <v>31.41714285714286</v>
      </c>
      <c r="L75" s="19">
        <v>5.7128571428571444</v>
      </c>
      <c r="M75" s="31">
        <v>24.669999999999998</v>
      </c>
      <c r="N75" s="19">
        <v>24.921428571428571</v>
      </c>
      <c r="O75" s="19">
        <v>0.25142857142857117</v>
      </c>
      <c r="P75" s="31">
        <v>34.644285714285715</v>
      </c>
      <c r="Q75" s="19">
        <v>42.488571428571433</v>
      </c>
      <c r="R75" s="19">
        <v>7.8442857142857134</v>
      </c>
      <c r="S75" s="31">
        <v>58.18571428571429</v>
      </c>
      <c r="T75" s="30">
        <v>64.124285714285719</v>
      </c>
      <c r="U75" s="19">
        <v>5.9385714285714295</v>
      </c>
      <c r="V75" s="31">
        <v>43.722857142857144</v>
      </c>
      <c r="W75" s="30">
        <v>47.455714285714286</v>
      </c>
      <c r="X75" s="19">
        <v>3.7328571428571422</v>
      </c>
      <c r="Y75" s="31">
        <v>49.018571428571427</v>
      </c>
      <c r="Z75" s="30">
        <v>50.24</v>
      </c>
      <c r="AA75" s="19">
        <v>1.221428571428572</v>
      </c>
      <c r="AB75" s="19">
        <v>42.290178571428569</v>
      </c>
      <c r="AC75" s="19">
        <v>44.29571428571429</v>
      </c>
      <c r="AD75" s="19">
        <v>2.0055357142857155</v>
      </c>
      <c r="AE75" s="32">
        <v>6</v>
      </c>
    </row>
    <row r="76" spans="1:31">
      <c r="A76" s="30">
        <v>2</v>
      </c>
      <c r="B76" s="30" t="s">
        <v>100</v>
      </c>
      <c r="C76" s="30">
        <v>28</v>
      </c>
      <c r="D76" s="31">
        <v>51.424999999999997</v>
      </c>
      <c r="E76" s="19">
        <v>44.884999999999998</v>
      </c>
      <c r="F76" s="19">
        <v>-6.5400000000000027</v>
      </c>
      <c r="G76" s="31">
        <v>43.135000000000005</v>
      </c>
      <c r="H76" s="19">
        <v>42.480000000000004</v>
      </c>
      <c r="I76" s="19">
        <v>-0.65500000000000114</v>
      </c>
      <c r="J76" s="31">
        <v>26.175000000000001</v>
      </c>
      <c r="K76" s="19">
        <v>28.59</v>
      </c>
      <c r="L76" s="19">
        <v>2.4149999999999991</v>
      </c>
      <c r="M76" s="31">
        <v>22.46</v>
      </c>
      <c r="N76" s="19">
        <v>22.604999999999997</v>
      </c>
      <c r="O76" s="19">
        <v>0.1449999999999978</v>
      </c>
      <c r="P76" s="31">
        <v>35.42</v>
      </c>
      <c r="Q76" s="19">
        <v>42.664999999999999</v>
      </c>
      <c r="R76" s="19">
        <v>7.2449999999999974</v>
      </c>
      <c r="S76" s="31">
        <v>51.989999999999995</v>
      </c>
      <c r="T76" s="30">
        <v>63</v>
      </c>
      <c r="U76" s="19">
        <v>11.010000000000002</v>
      </c>
      <c r="V76" s="31">
        <v>41.375</v>
      </c>
      <c r="W76" s="30">
        <v>43</v>
      </c>
      <c r="X76" s="19">
        <v>1.625</v>
      </c>
      <c r="Y76" s="31">
        <v>45.245000000000005</v>
      </c>
      <c r="Z76" s="30">
        <v>48.18</v>
      </c>
      <c r="AA76" s="19">
        <v>2.9349999999999987</v>
      </c>
      <c r="AB76" s="19">
        <v>39.653125000000003</v>
      </c>
      <c r="AC76" s="19">
        <v>41.925624999999997</v>
      </c>
      <c r="AD76" s="19">
        <v>2.2724999999999973</v>
      </c>
      <c r="AE76" s="32">
        <v>6</v>
      </c>
    </row>
    <row r="77" spans="1:31">
      <c r="A77" s="30">
        <v>3</v>
      </c>
      <c r="B77" s="30" t="s">
        <v>97</v>
      </c>
      <c r="C77" s="30">
        <v>33</v>
      </c>
      <c r="D77" s="31">
        <v>55.065000000000005</v>
      </c>
      <c r="E77" s="19">
        <v>47.647500000000001</v>
      </c>
      <c r="F77" s="19">
        <v>-7.4175000000000004</v>
      </c>
      <c r="G77" s="31">
        <v>46.5</v>
      </c>
      <c r="H77" s="19">
        <v>40.895000000000003</v>
      </c>
      <c r="I77" s="19">
        <v>-5.6050000000000004</v>
      </c>
      <c r="J77" s="31">
        <v>25.085000000000001</v>
      </c>
      <c r="K77" s="19">
        <v>30.122499999999999</v>
      </c>
      <c r="L77" s="19">
        <v>5.0374999999999996</v>
      </c>
      <c r="M77" s="31">
        <v>23.189999999999998</v>
      </c>
      <c r="N77" s="19">
        <v>26.107500000000002</v>
      </c>
      <c r="O77" s="19">
        <v>2.9175000000000004</v>
      </c>
      <c r="P77" s="31">
        <v>36.637500000000003</v>
      </c>
      <c r="Q77" s="19">
        <v>38.102499999999999</v>
      </c>
      <c r="R77" s="19">
        <v>1.4650000000000016</v>
      </c>
      <c r="S77" s="31">
        <v>58.992500000000007</v>
      </c>
      <c r="T77" s="30">
        <v>62.272499999999994</v>
      </c>
      <c r="U77" s="19">
        <v>3.2799999999999994</v>
      </c>
      <c r="V77" s="31">
        <v>41.53</v>
      </c>
      <c r="W77" s="30">
        <v>44.370000000000005</v>
      </c>
      <c r="X77" s="19">
        <v>2.84</v>
      </c>
      <c r="Y77" s="31">
        <v>45.832499999999996</v>
      </c>
      <c r="Z77" s="30">
        <v>44.414999999999999</v>
      </c>
      <c r="AA77" s="19">
        <v>-1.4175000000000004</v>
      </c>
      <c r="AB77" s="19">
        <v>41.604062499999998</v>
      </c>
      <c r="AC77" s="19">
        <v>41.741562500000001</v>
      </c>
      <c r="AD77" s="19">
        <v>0.13750000000000462</v>
      </c>
      <c r="AE77" s="32">
        <v>5</v>
      </c>
    </row>
    <row r="78" spans="1:31">
      <c r="A78" s="30">
        <v>4</v>
      </c>
      <c r="B78" s="30" t="s">
        <v>98</v>
      </c>
      <c r="C78" s="30">
        <v>65</v>
      </c>
      <c r="D78" s="31">
        <v>54.765999999999998</v>
      </c>
      <c r="E78" s="31">
        <v>45.358000000000004</v>
      </c>
      <c r="F78" s="19">
        <v>-9.4079999999999941</v>
      </c>
      <c r="G78" s="31">
        <v>46.43</v>
      </c>
      <c r="H78" s="31">
        <v>41.03</v>
      </c>
      <c r="I78" s="19">
        <v>-5.3999999999999986</v>
      </c>
      <c r="J78" s="31">
        <v>24.863999999999997</v>
      </c>
      <c r="K78" s="31">
        <v>28</v>
      </c>
      <c r="L78" s="19">
        <v>3.1360000000000028</v>
      </c>
      <c r="M78" s="31">
        <v>24.312000000000001</v>
      </c>
      <c r="N78" s="31">
        <v>24.038</v>
      </c>
      <c r="O78" s="19">
        <v>-0.27400000000000091</v>
      </c>
      <c r="P78" s="31">
        <v>33.698</v>
      </c>
      <c r="Q78" s="31">
        <v>36.677999999999997</v>
      </c>
      <c r="R78" s="19">
        <v>2.9799999999999969</v>
      </c>
      <c r="S78" s="31">
        <v>58.236000000000004</v>
      </c>
      <c r="T78" s="31">
        <v>62.31</v>
      </c>
      <c r="U78" s="19">
        <v>4.0739999999999981</v>
      </c>
      <c r="V78" s="31">
        <v>42.66</v>
      </c>
      <c r="W78" s="31">
        <v>43.839999999999996</v>
      </c>
      <c r="X78" s="19">
        <v>1.1799999999999997</v>
      </c>
      <c r="Y78" s="31">
        <v>46.62</v>
      </c>
      <c r="Z78" s="31">
        <v>48.677999999999997</v>
      </c>
      <c r="AA78" s="19">
        <v>2.0579999999999998</v>
      </c>
      <c r="AB78" s="19">
        <v>41.448250000000002</v>
      </c>
      <c r="AC78" s="19">
        <v>41.241500000000002</v>
      </c>
      <c r="AD78" s="19">
        <v>-0.20674999999999955</v>
      </c>
      <c r="AE78" s="39">
        <v>5</v>
      </c>
    </row>
    <row r="79" spans="1:31">
      <c r="A79" s="30">
        <v>5</v>
      </c>
      <c r="B79" s="30" t="s">
        <v>95</v>
      </c>
      <c r="C79" s="30">
        <v>74</v>
      </c>
      <c r="D79" s="31">
        <v>56.760000000000005</v>
      </c>
      <c r="E79" s="19">
        <v>44.714999999999996</v>
      </c>
      <c r="F79" s="19">
        <v>-12.044999999999998</v>
      </c>
      <c r="G79" s="31">
        <v>46.730000000000004</v>
      </c>
      <c r="H79" s="19">
        <v>38.424999999999997</v>
      </c>
      <c r="I79" s="19">
        <v>-8.3049999999999997</v>
      </c>
      <c r="J79" s="31">
        <v>26.497500000000002</v>
      </c>
      <c r="K79" s="19">
        <v>30.412499999999998</v>
      </c>
      <c r="L79" s="19">
        <v>3.9149999999999983</v>
      </c>
      <c r="M79" s="31">
        <v>25.952500000000001</v>
      </c>
      <c r="N79" s="19">
        <v>23.47</v>
      </c>
      <c r="O79" s="19">
        <v>-2.4825000000000008</v>
      </c>
      <c r="P79" s="31">
        <v>34.92</v>
      </c>
      <c r="Q79" s="19">
        <v>36.252499999999998</v>
      </c>
      <c r="R79" s="19">
        <v>1.3324999999999978</v>
      </c>
      <c r="S79" s="31">
        <v>57.43</v>
      </c>
      <c r="T79" s="30">
        <v>62.677499999999995</v>
      </c>
      <c r="U79" s="19">
        <v>5.2474999999999987</v>
      </c>
      <c r="V79" s="31">
        <v>42.98</v>
      </c>
      <c r="W79" s="30">
        <v>44.11</v>
      </c>
      <c r="X79" s="19">
        <v>1.1300000000000008</v>
      </c>
      <c r="Y79" s="31">
        <v>48.477499999999999</v>
      </c>
      <c r="Z79" s="30">
        <v>45.712500000000006</v>
      </c>
      <c r="AA79" s="19">
        <v>-2.7650000000000006</v>
      </c>
      <c r="AB79" s="19">
        <v>42.468437500000007</v>
      </c>
      <c r="AC79" s="19">
        <v>40.721875000000004</v>
      </c>
      <c r="AD79" s="19">
        <v>-1.7465625000000014</v>
      </c>
      <c r="AE79" s="32">
        <v>4</v>
      </c>
    </row>
    <row r="80" spans="1:31">
      <c r="A80" s="30">
        <v>6</v>
      </c>
      <c r="B80" s="30" t="s">
        <v>99</v>
      </c>
      <c r="C80" s="40">
        <v>95</v>
      </c>
      <c r="D80" s="31">
        <v>52.223333333333329</v>
      </c>
      <c r="E80" s="19">
        <v>43.856666666666662</v>
      </c>
      <c r="F80" s="19">
        <v>-8.3666666666666654</v>
      </c>
      <c r="G80" s="31">
        <v>41.365000000000002</v>
      </c>
      <c r="H80" s="19">
        <v>36.198333333333338</v>
      </c>
      <c r="I80" s="19">
        <v>-5.166666666666667</v>
      </c>
      <c r="J80" s="31">
        <v>25.3</v>
      </c>
      <c r="K80" s="19">
        <v>28.826666666666664</v>
      </c>
      <c r="L80" s="19">
        <v>3.5266666666666668</v>
      </c>
      <c r="M80" s="31">
        <v>24.638333333333335</v>
      </c>
      <c r="N80" s="19">
        <v>23.923333333333332</v>
      </c>
      <c r="O80" s="19">
        <v>-0.71499999999999986</v>
      </c>
      <c r="P80" s="31">
        <v>34.505000000000003</v>
      </c>
      <c r="Q80" s="19">
        <v>35.873333333333335</v>
      </c>
      <c r="R80" s="19">
        <v>1.3683333333333323</v>
      </c>
      <c r="S80" s="31">
        <v>55.461666666666666</v>
      </c>
      <c r="T80" s="30">
        <v>59.758333333333333</v>
      </c>
      <c r="U80" s="19">
        <v>4.296666666666666</v>
      </c>
      <c r="V80" s="31">
        <v>41.035000000000004</v>
      </c>
      <c r="W80" s="30">
        <v>44.298333333333339</v>
      </c>
      <c r="X80" s="19">
        <v>3.2633333333333332</v>
      </c>
      <c r="Y80" s="31">
        <v>44.914999999999999</v>
      </c>
      <c r="Z80" s="30">
        <v>42.935000000000002</v>
      </c>
      <c r="AA80" s="19">
        <v>-1.9799999999999993</v>
      </c>
      <c r="AB80" s="19">
        <v>39.930416666666666</v>
      </c>
      <c r="AC80" s="19">
        <v>39.458750000000002</v>
      </c>
      <c r="AD80" s="19">
        <v>-0.47166666666666873</v>
      </c>
      <c r="AE80" s="32">
        <v>4</v>
      </c>
    </row>
    <row r="81" spans="1:31">
      <c r="A81" s="96" t="s">
        <v>74</v>
      </c>
      <c r="B81" s="96"/>
      <c r="C81" s="32">
        <v>352</v>
      </c>
      <c r="D81" s="31">
        <v>54.57</v>
      </c>
      <c r="E81" s="32">
        <v>45.24</v>
      </c>
      <c r="F81" s="19">
        <v>-9.3299999999999983</v>
      </c>
      <c r="G81" s="30">
        <v>44.74</v>
      </c>
      <c r="H81" s="32">
        <v>39.15</v>
      </c>
      <c r="I81" s="19">
        <v>-5.5900000000000034</v>
      </c>
      <c r="J81" s="30">
        <v>25.72</v>
      </c>
      <c r="K81" s="32">
        <v>28.89</v>
      </c>
      <c r="L81" s="19">
        <v>3.1700000000000017</v>
      </c>
      <c r="M81" s="30">
        <v>24.17</v>
      </c>
      <c r="N81" s="32">
        <v>23.96</v>
      </c>
      <c r="O81" s="19">
        <v>-0.21000000000000085</v>
      </c>
      <c r="P81" s="30">
        <v>34.270000000000003</v>
      </c>
      <c r="Q81" s="32">
        <v>38.07</v>
      </c>
      <c r="R81" s="19">
        <v>3.7999999999999972</v>
      </c>
      <c r="S81" s="30">
        <v>56.75</v>
      </c>
      <c r="T81" s="32">
        <v>61.72</v>
      </c>
      <c r="U81" s="19">
        <v>4.9699999999999989</v>
      </c>
      <c r="V81" s="30">
        <v>42.09</v>
      </c>
      <c r="W81" s="32">
        <v>43.95</v>
      </c>
      <c r="X81" s="19">
        <v>1.8599999999999994</v>
      </c>
      <c r="Y81" s="31">
        <v>46.59</v>
      </c>
      <c r="Z81" s="32">
        <v>45.87</v>
      </c>
      <c r="AA81" s="19">
        <v>-0.72000000000000597</v>
      </c>
      <c r="AB81" s="19">
        <v>41.112499999999997</v>
      </c>
      <c r="AC81" s="19">
        <v>40.856250000000003</v>
      </c>
      <c r="AD81" s="19">
        <v>-0.25624999999999432</v>
      </c>
      <c r="AE81" s="39">
        <v>4</v>
      </c>
    </row>
    <row r="82" spans="1:31">
      <c r="A82" s="96" t="s">
        <v>76</v>
      </c>
      <c r="B82" s="96"/>
      <c r="C82" s="32"/>
      <c r="D82" s="31">
        <v>54.48</v>
      </c>
      <c r="E82" s="32">
        <v>44.25</v>
      </c>
      <c r="F82" s="19">
        <v>-10.229999999999997</v>
      </c>
      <c r="G82" s="30">
        <v>47.12</v>
      </c>
      <c r="H82" s="32">
        <v>39.369999999999997</v>
      </c>
      <c r="I82" s="19">
        <v>-7.75</v>
      </c>
      <c r="J82" s="30">
        <v>28.71</v>
      </c>
      <c r="K82" s="32">
        <v>30.35</v>
      </c>
      <c r="L82" s="19">
        <v>1.6400000000000006</v>
      </c>
      <c r="M82" s="30">
        <v>26.95</v>
      </c>
      <c r="N82" s="32">
        <v>25.45</v>
      </c>
      <c r="O82" s="19">
        <v>-1.5</v>
      </c>
      <c r="P82" s="30">
        <v>35.369999999999997</v>
      </c>
      <c r="Q82" s="32">
        <v>37.950000000000003</v>
      </c>
      <c r="R82" s="19">
        <v>2.5800000000000054</v>
      </c>
      <c r="S82" s="30">
        <v>56.67</v>
      </c>
      <c r="T82" s="32">
        <v>58.3</v>
      </c>
      <c r="U82" s="19">
        <v>1.6299999999999955</v>
      </c>
      <c r="V82" s="30">
        <v>43.31</v>
      </c>
      <c r="W82" s="32">
        <v>43.65</v>
      </c>
      <c r="X82" s="19">
        <v>0.33999999999999631</v>
      </c>
      <c r="Y82" s="31">
        <v>47.39</v>
      </c>
      <c r="Z82" s="32">
        <v>44.46</v>
      </c>
      <c r="AA82" s="19">
        <v>-2.9299999999999997</v>
      </c>
      <c r="AB82" s="19">
        <v>42.5</v>
      </c>
      <c r="AC82" s="19">
        <v>40.472499999999997</v>
      </c>
      <c r="AD82" s="19">
        <v>-2.0275000000000034</v>
      </c>
      <c r="AE82" s="39">
        <v>4</v>
      </c>
    </row>
  </sheetData>
  <sortState ref="B59:AE64">
    <sortCondition descending="1" ref="AC59:AC64"/>
  </sortState>
  <mergeCells count="60">
    <mergeCell ref="A81:B81"/>
    <mergeCell ref="A82:B82"/>
    <mergeCell ref="A1:AE1"/>
    <mergeCell ref="A2:AE2"/>
    <mergeCell ref="A72:AE72"/>
    <mergeCell ref="A73:A74"/>
    <mergeCell ref="B73:B74"/>
    <mergeCell ref="C73:C74"/>
    <mergeCell ref="D73:F73"/>
    <mergeCell ref="G73:I73"/>
    <mergeCell ref="J73:L73"/>
    <mergeCell ref="M73:O73"/>
    <mergeCell ref="P73:R73"/>
    <mergeCell ref="S73:U73"/>
    <mergeCell ref="V73:X73"/>
    <mergeCell ref="Y73:AA73"/>
    <mergeCell ref="AB73:AB74"/>
    <mergeCell ref="AC73:AC74"/>
    <mergeCell ref="AD73:AD74"/>
    <mergeCell ref="AE73:AE74"/>
    <mergeCell ref="A65:B65"/>
    <mergeCell ref="A66:B66"/>
    <mergeCell ref="A58:B58"/>
    <mergeCell ref="A64:B64"/>
    <mergeCell ref="A61:B61"/>
    <mergeCell ref="A36:B36"/>
    <mergeCell ref="A37:B37"/>
    <mergeCell ref="A59:B59"/>
    <mergeCell ref="A60:B60"/>
    <mergeCell ref="A43:B43"/>
    <mergeCell ref="A44:B44"/>
    <mergeCell ref="A45:B45"/>
    <mergeCell ref="A50:B50"/>
    <mergeCell ref="A6:B6"/>
    <mergeCell ref="A15:B15"/>
    <mergeCell ref="A28:B28"/>
    <mergeCell ref="A38:B38"/>
    <mergeCell ref="A4:A5"/>
    <mergeCell ref="B4:B5"/>
    <mergeCell ref="A12:B12"/>
    <mergeCell ref="A13:B13"/>
    <mergeCell ref="A14:B14"/>
    <mergeCell ref="A21:B21"/>
    <mergeCell ref="A22:B22"/>
    <mergeCell ref="A20:B20"/>
    <mergeCell ref="A35:B35"/>
    <mergeCell ref="A3:AE3"/>
    <mergeCell ref="AC4:AC5"/>
    <mergeCell ref="AD4:AD5"/>
    <mergeCell ref="AE4:AE5"/>
    <mergeCell ref="M4:O4"/>
    <mergeCell ref="P4:R4"/>
    <mergeCell ref="S4:U4"/>
    <mergeCell ref="V4:X4"/>
    <mergeCell ref="Y4:AA4"/>
    <mergeCell ref="AB4:AB5"/>
    <mergeCell ref="J4:L4"/>
    <mergeCell ref="C4:C5"/>
    <mergeCell ref="D4:F4"/>
    <mergeCell ref="G4:I4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37"/>
  <sheetViews>
    <sheetView topLeftCell="S13" workbookViewId="0">
      <selection activeCell="AV21" sqref="AV21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4.625" style="20" customWidth="1"/>
    <col min="4" max="4" width="14.625" style="20" customWidth="1"/>
    <col min="5" max="5" width="2.5" style="20" customWidth="1"/>
    <col min="6" max="6" width="4.625" style="20" bestFit="1" customWidth="1"/>
    <col min="7" max="7" width="4.625" style="20" customWidth="1"/>
    <col min="8" max="8" width="4.25" style="20" bestFit="1" customWidth="1"/>
    <col min="9" max="9" width="4.25" style="20" customWidth="1"/>
    <col min="10" max="10" width="4.625" style="20" bestFit="1" customWidth="1"/>
    <col min="11" max="11" width="4.25" style="20" bestFit="1" customWidth="1"/>
    <col min="12" max="12" width="4.25" style="20" customWidth="1"/>
    <col min="13" max="13" width="4.25" style="20" bestFit="1" customWidth="1"/>
    <col min="14" max="14" width="4.25" style="20" customWidth="1"/>
    <col min="15" max="15" width="4.625" style="20" bestFit="1" customWidth="1"/>
    <col min="16" max="16" width="4.25" style="20" bestFit="1" customWidth="1"/>
    <col min="17" max="17" width="4.25" style="20" customWidth="1"/>
    <col min="18" max="18" width="4.25" style="20" bestFit="1" customWidth="1"/>
    <col min="19" max="19" width="4.25" style="20" customWidth="1"/>
    <col min="20" max="20" width="4.625" style="68" bestFit="1" customWidth="1"/>
    <col min="21" max="21" width="4.25" style="20" bestFit="1" customWidth="1"/>
    <col min="22" max="22" width="4.25" style="20" customWidth="1"/>
    <col min="23" max="23" width="4.25" style="20" bestFit="1" customWidth="1"/>
    <col min="24" max="24" width="4.25" style="20" customWidth="1"/>
    <col min="25" max="25" width="5.375" style="20" bestFit="1" customWidth="1"/>
    <col min="26" max="26" width="4.25" style="20" bestFit="1" customWidth="1"/>
    <col min="27" max="27" width="4.25" style="20" customWidth="1"/>
    <col min="28" max="28" width="4.25" style="20" bestFit="1" customWidth="1"/>
    <col min="29" max="29" width="4.25" style="20" customWidth="1"/>
    <col min="30" max="30" width="5.375" style="20" bestFit="1" customWidth="1"/>
    <col min="31" max="31" width="4.25" style="20" bestFit="1" customWidth="1"/>
    <col min="32" max="32" width="4.25" style="20" customWidth="1"/>
    <col min="33" max="33" width="4.625" style="20" bestFit="1" customWidth="1"/>
    <col min="34" max="34" width="4.625" style="20" customWidth="1"/>
    <col min="35" max="35" width="4.625" style="20" bestFit="1" customWidth="1"/>
    <col min="36" max="36" width="4.25" style="20" bestFit="1" customWidth="1"/>
    <col min="37" max="37" width="4.25" style="20" customWidth="1"/>
    <col min="38" max="38" width="4.25" style="20" bestFit="1" customWidth="1"/>
    <col min="39" max="39" width="4.25" style="20" customWidth="1"/>
    <col min="40" max="40" width="5.375" style="20" bestFit="1" customWidth="1"/>
    <col min="41" max="41" width="4.25" style="20" bestFit="1" customWidth="1"/>
    <col min="42" max="42" width="4.25" style="20" customWidth="1"/>
    <col min="43" max="43" width="4.25" style="20" bestFit="1" customWidth="1"/>
    <col min="44" max="44" width="4.25" style="20" customWidth="1"/>
    <col min="45" max="45" width="4.625" style="20" bestFit="1" customWidth="1"/>
    <col min="46" max="46" width="5.5" style="20" bestFit="1" customWidth="1"/>
    <col min="47" max="47" width="5.5" style="20" customWidth="1"/>
    <col min="48" max="48" width="5" style="20" bestFit="1" customWidth="1"/>
    <col min="49" max="49" width="5" style="20" customWidth="1"/>
    <col min="50" max="51" width="4.5" style="20" customWidth="1"/>
    <col min="52" max="52" width="3.125" style="20" bestFit="1" customWidth="1"/>
  </cols>
  <sheetData>
    <row r="1" spans="1:52">
      <c r="A1" s="99" t="s">
        <v>28</v>
      </c>
      <c r="B1" s="99" t="s">
        <v>60</v>
      </c>
      <c r="C1" s="99" t="s">
        <v>131</v>
      </c>
      <c r="D1" s="99" t="s">
        <v>30</v>
      </c>
      <c r="E1" s="99" t="s">
        <v>70</v>
      </c>
      <c r="F1" s="101" t="s">
        <v>31</v>
      </c>
      <c r="G1" s="101"/>
      <c r="H1" s="101"/>
      <c r="I1" s="101"/>
      <c r="J1" s="101"/>
      <c r="K1" s="101" t="s">
        <v>32</v>
      </c>
      <c r="L1" s="101"/>
      <c r="M1" s="101"/>
      <c r="N1" s="101"/>
      <c r="O1" s="101"/>
      <c r="P1" s="101" t="s">
        <v>33</v>
      </c>
      <c r="Q1" s="101"/>
      <c r="R1" s="101"/>
      <c r="S1" s="101"/>
      <c r="T1" s="101"/>
      <c r="U1" s="101" t="s">
        <v>34</v>
      </c>
      <c r="V1" s="101"/>
      <c r="W1" s="101"/>
      <c r="X1" s="101"/>
      <c r="Y1" s="101"/>
      <c r="Z1" s="101" t="s">
        <v>35</v>
      </c>
      <c r="AA1" s="101"/>
      <c r="AB1" s="101"/>
      <c r="AC1" s="101"/>
      <c r="AD1" s="101"/>
      <c r="AE1" s="101" t="s">
        <v>37</v>
      </c>
      <c r="AF1" s="101"/>
      <c r="AG1" s="101"/>
      <c r="AH1" s="101"/>
      <c r="AI1" s="101"/>
      <c r="AJ1" s="101" t="s">
        <v>38</v>
      </c>
      <c r="AK1" s="101"/>
      <c r="AL1" s="101"/>
      <c r="AM1" s="101"/>
      <c r="AN1" s="101"/>
      <c r="AO1" s="101" t="s">
        <v>39</v>
      </c>
      <c r="AP1" s="101"/>
      <c r="AQ1" s="101"/>
      <c r="AR1" s="101"/>
      <c r="AS1" s="101"/>
      <c r="AT1" s="102" t="s">
        <v>109</v>
      </c>
      <c r="AU1" s="103" t="s">
        <v>67</v>
      </c>
      <c r="AV1" s="102" t="s">
        <v>108</v>
      </c>
      <c r="AW1" s="103" t="s">
        <v>107</v>
      </c>
      <c r="AX1" s="102" t="s">
        <v>68</v>
      </c>
      <c r="AY1" s="103" t="s">
        <v>69</v>
      </c>
      <c r="AZ1" s="102" t="s">
        <v>62</v>
      </c>
    </row>
    <row r="2" spans="1:52">
      <c r="A2" s="100"/>
      <c r="B2" s="100"/>
      <c r="C2" s="100"/>
      <c r="D2" s="100"/>
      <c r="E2" s="100"/>
      <c r="F2" s="54" t="s">
        <v>63</v>
      </c>
      <c r="G2" s="54" t="s">
        <v>67</v>
      </c>
      <c r="H2" s="54" t="s">
        <v>106</v>
      </c>
      <c r="I2" s="54" t="s">
        <v>107</v>
      </c>
      <c r="J2" s="14" t="s">
        <v>61</v>
      </c>
      <c r="K2" s="54" t="s">
        <v>63</v>
      </c>
      <c r="L2" s="54" t="s">
        <v>67</v>
      </c>
      <c r="M2" s="54" t="s">
        <v>106</v>
      </c>
      <c r="N2" s="54" t="s">
        <v>107</v>
      </c>
      <c r="O2" s="14" t="s">
        <v>61</v>
      </c>
      <c r="P2" s="54" t="s">
        <v>63</v>
      </c>
      <c r="Q2" s="54" t="s">
        <v>67</v>
      </c>
      <c r="R2" s="54" t="s">
        <v>106</v>
      </c>
      <c r="S2" s="54" t="s">
        <v>107</v>
      </c>
      <c r="T2" s="67" t="s">
        <v>61</v>
      </c>
      <c r="U2" s="54" t="s">
        <v>63</v>
      </c>
      <c r="V2" s="54" t="s">
        <v>67</v>
      </c>
      <c r="W2" s="54" t="s">
        <v>106</v>
      </c>
      <c r="X2" s="54" t="s">
        <v>107</v>
      </c>
      <c r="Y2" s="14" t="s">
        <v>61</v>
      </c>
      <c r="Z2" s="54" t="s">
        <v>63</v>
      </c>
      <c r="AA2" s="54" t="s">
        <v>67</v>
      </c>
      <c r="AB2" s="54" t="s">
        <v>106</v>
      </c>
      <c r="AC2" s="54" t="s">
        <v>107</v>
      </c>
      <c r="AD2" s="14" t="s">
        <v>61</v>
      </c>
      <c r="AE2" s="54" t="s">
        <v>63</v>
      </c>
      <c r="AF2" s="54" t="s">
        <v>67</v>
      </c>
      <c r="AG2" s="54" t="s">
        <v>106</v>
      </c>
      <c r="AH2" s="54" t="s">
        <v>107</v>
      </c>
      <c r="AI2" s="14" t="s">
        <v>61</v>
      </c>
      <c r="AJ2" s="54" t="s">
        <v>63</v>
      </c>
      <c r="AK2" s="54" t="s">
        <v>67</v>
      </c>
      <c r="AL2" s="54" t="s">
        <v>106</v>
      </c>
      <c r="AM2" s="54" t="s">
        <v>107</v>
      </c>
      <c r="AN2" s="14" t="s">
        <v>61</v>
      </c>
      <c r="AO2" s="54" t="s">
        <v>63</v>
      </c>
      <c r="AP2" s="54" t="s">
        <v>67</v>
      </c>
      <c r="AQ2" s="54" t="s">
        <v>106</v>
      </c>
      <c r="AR2" s="54" t="s">
        <v>107</v>
      </c>
      <c r="AS2" s="14" t="s">
        <v>61</v>
      </c>
      <c r="AT2" s="102"/>
      <c r="AU2" s="104"/>
      <c r="AV2" s="102"/>
      <c r="AW2" s="104"/>
      <c r="AX2" s="102"/>
      <c r="AY2" s="104"/>
      <c r="AZ2" s="102"/>
    </row>
    <row r="3" spans="1:52">
      <c r="A3" s="55"/>
      <c r="B3" s="55"/>
      <c r="C3" s="55"/>
      <c r="D3" s="55" t="s">
        <v>98</v>
      </c>
      <c r="E3" s="55"/>
      <c r="F3" s="54"/>
      <c r="G3" s="54"/>
      <c r="H3" s="54"/>
      <c r="I3" s="54"/>
      <c r="J3" s="14"/>
      <c r="K3" s="54"/>
      <c r="L3" s="54"/>
      <c r="M3" s="54"/>
      <c r="N3" s="54"/>
      <c r="O3" s="14"/>
      <c r="P3" s="54"/>
      <c r="Q3" s="54"/>
      <c r="R3" s="54"/>
      <c r="S3" s="54"/>
      <c r="T3" s="67"/>
      <c r="U3" s="54"/>
      <c r="V3" s="54"/>
      <c r="W3" s="54"/>
      <c r="X3" s="54"/>
      <c r="Y3" s="14"/>
      <c r="Z3" s="54"/>
      <c r="AA3" s="54"/>
      <c r="AB3" s="54"/>
      <c r="AC3" s="54"/>
      <c r="AD3" s="14"/>
      <c r="AE3" s="54"/>
      <c r="AF3" s="54"/>
      <c r="AG3" s="54"/>
      <c r="AH3" s="54"/>
      <c r="AI3" s="14"/>
      <c r="AJ3" s="54"/>
      <c r="AK3" s="54"/>
      <c r="AL3" s="54"/>
      <c r="AM3" s="54"/>
      <c r="AN3" s="14"/>
      <c r="AO3" s="54"/>
      <c r="AP3" s="54"/>
      <c r="AQ3" s="54"/>
      <c r="AR3" s="54"/>
      <c r="AS3" s="14"/>
      <c r="AT3" s="52"/>
      <c r="AU3" s="53"/>
      <c r="AV3" s="52"/>
      <c r="AW3" s="53"/>
      <c r="AX3" s="52"/>
      <c r="AY3" s="53"/>
      <c r="AZ3" s="52"/>
    </row>
    <row r="4" spans="1:52">
      <c r="A4" s="15">
        <v>1</v>
      </c>
      <c r="B4" s="15">
        <v>17</v>
      </c>
      <c r="C4" s="15">
        <v>1</v>
      </c>
      <c r="D4" s="15" t="s">
        <v>2</v>
      </c>
      <c r="E4" s="63">
        <v>18</v>
      </c>
      <c r="F4" s="17">
        <v>47.39</v>
      </c>
      <c r="G4" s="17">
        <f>(((F4-45.25)/10.19)*10)+50</f>
        <v>52.10009813542689</v>
      </c>
      <c r="H4" s="17">
        <v>38.590000000000003</v>
      </c>
      <c r="I4" s="17">
        <f>(((H4-36.04)/8.34)*10)+50</f>
        <v>53.057553956834539</v>
      </c>
      <c r="J4" s="17">
        <f>H4-F4</f>
        <v>-8.7999999999999972</v>
      </c>
      <c r="K4" s="17">
        <v>43.43</v>
      </c>
      <c r="L4" s="17">
        <f>(((K4-39.15)/9.79)*10)+50</f>
        <v>54.371807967313586</v>
      </c>
      <c r="M4" s="17">
        <v>51.56</v>
      </c>
      <c r="N4" s="17">
        <f>(((M4-48.18)/9.84)*10)+50</f>
        <v>53.434959349593498</v>
      </c>
      <c r="O4" s="17">
        <f>M4-K4</f>
        <v>8.1300000000000026</v>
      </c>
      <c r="P4" s="17">
        <v>27</v>
      </c>
      <c r="Q4" s="17">
        <f>(((P4-28.89)/7.13)*10)+50</f>
        <v>47.349228611500699</v>
      </c>
      <c r="R4" s="17">
        <v>25.56</v>
      </c>
      <c r="S4" s="17">
        <f>(((R4-26.07)/7.16)*10)+50</f>
        <v>49.287709497206698</v>
      </c>
      <c r="T4" s="17">
        <f>R4-P4</f>
        <v>-1.4400000000000013</v>
      </c>
      <c r="U4" s="17">
        <v>23.94</v>
      </c>
      <c r="V4" s="17">
        <f>(((U4-23.96)/8.22)*10)+50</f>
        <v>49.975669099756693</v>
      </c>
      <c r="W4" s="17">
        <v>26.22</v>
      </c>
      <c r="X4" s="17">
        <f>(((W4-27.09)/9.71)*10)+50</f>
        <v>49.104016477857876</v>
      </c>
      <c r="Y4" s="17">
        <f>W4-U4</f>
        <v>2.2799999999999976</v>
      </c>
      <c r="Z4" s="17">
        <v>41.86</v>
      </c>
      <c r="AA4" s="17">
        <f>(((Z4-38.07)/9.83)*10)+50</f>
        <v>53.855544252288908</v>
      </c>
      <c r="AB4" s="17">
        <v>41.11</v>
      </c>
      <c r="AC4" s="17">
        <f>(((AB4-39.11)/11.75)*10)+50</f>
        <v>51.702127659574465</v>
      </c>
      <c r="AD4" s="17">
        <f>AB4-Z4</f>
        <v>-0.75</v>
      </c>
      <c r="AE4" s="17">
        <v>60.89</v>
      </c>
      <c r="AF4" s="15">
        <f>(((AE4-61.72)/10.12)*10)+50</f>
        <v>49.179841897233203</v>
      </c>
      <c r="AG4" s="17">
        <v>60.83</v>
      </c>
      <c r="AH4" s="17">
        <f>(((AG4-60.19)/11.44)*10)+50</f>
        <v>50.55944055944056</v>
      </c>
      <c r="AI4" s="17">
        <f>AG4-AE4</f>
        <v>-6.0000000000002274E-2</v>
      </c>
      <c r="AJ4" s="17">
        <v>43.93</v>
      </c>
      <c r="AK4" s="17">
        <f>(((AJ4-43.95)/8.47)*10)+50</f>
        <v>49.976387249114516</v>
      </c>
      <c r="AL4" s="17">
        <v>40</v>
      </c>
      <c r="AM4" s="17">
        <f>(((AL4-40.77)/9.06)*10)+50</f>
        <v>49.150110375275936</v>
      </c>
      <c r="AN4" s="17">
        <f>AL4-AJ4</f>
        <v>-3.9299999999999997</v>
      </c>
      <c r="AO4" s="17">
        <v>50.43</v>
      </c>
      <c r="AP4" s="17">
        <f>(((AO4-45.87)/11.83)*10)+50</f>
        <v>53.854606931530007</v>
      </c>
      <c r="AQ4" s="17">
        <v>47</v>
      </c>
      <c r="AR4" s="17">
        <f>(((AQ4-44.9)/10.38)*10)+50</f>
        <v>52.02312138728324</v>
      </c>
      <c r="AS4" s="17">
        <f>AQ4-AO4</f>
        <v>-3.4299999999999997</v>
      </c>
      <c r="AT4" s="17">
        <f t="shared" ref="AT4:AW8" si="0">(F4+K4+P4+U4+Z4+AE4+AJ4+AO4)/8</f>
        <v>42.358750000000001</v>
      </c>
      <c r="AU4" s="17">
        <f t="shared" si="0"/>
        <v>51.332898018020558</v>
      </c>
      <c r="AV4" s="17">
        <f t="shared" si="0"/>
        <v>41.358750000000001</v>
      </c>
      <c r="AW4" s="17">
        <f t="shared" si="0"/>
        <v>51.039879907883353</v>
      </c>
      <c r="AX4" s="17">
        <f t="shared" ref="AX4:AY8" si="1">AV4-AT4</f>
        <v>-1</v>
      </c>
      <c r="AY4" s="17">
        <f t="shared" si="1"/>
        <v>-0.29301811013720425</v>
      </c>
      <c r="AZ4" s="18">
        <v>2</v>
      </c>
    </row>
    <row r="5" spans="1:52">
      <c r="A5" s="15">
        <v>1</v>
      </c>
      <c r="B5" s="15">
        <v>25</v>
      </c>
      <c r="C5" s="15">
        <v>2</v>
      </c>
      <c r="D5" s="15" t="s">
        <v>4</v>
      </c>
      <c r="E5" s="63">
        <v>15</v>
      </c>
      <c r="F5" s="17">
        <v>43.68</v>
      </c>
      <c r="G5" s="17">
        <f>(((F5-45.25)/10.19)*10)+50</f>
        <v>48.459273797841021</v>
      </c>
      <c r="H5" s="17">
        <v>38.18</v>
      </c>
      <c r="I5" s="17">
        <f>(((H5-36.04)/8.34)*10)+50</f>
        <v>52.565947242206235</v>
      </c>
      <c r="J5" s="17">
        <f>H5-F5</f>
        <v>-5.5</v>
      </c>
      <c r="K5" s="17">
        <v>43</v>
      </c>
      <c r="L5" s="17">
        <f>(((K5-39.15)/9.79)*10)+50</f>
        <v>53.932584269662925</v>
      </c>
      <c r="M5" s="17">
        <v>52.4</v>
      </c>
      <c r="N5" s="17">
        <f>(((M5-48.18)/9.84)*10)+50</f>
        <v>54.288617886178862</v>
      </c>
      <c r="O5" s="17">
        <f>M5-K5</f>
        <v>9.3999999999999986</v>
      </c>
      <c r="P5" s="17">
        <v>30.75</v>
      </c>
      <c r="Q5" s="17">
        <f>(((P5-28.89)/7.13)*10)+50</f>
        <v>52.608695652173914</v>
      </c>
      <c r="R5" s="17">
        <v>26.8</v>
      </c>
      <c r="S5" s="17">
        <f>(((R5-26.07)/7.16)*10)+50</f>
        <v>51.019553072625698</v>
      </c>
      <c r="T5" s="17">
        <f>R5-P5</f>
        <v>-3.9499999999999993</v>
      </c>
      <c r="U5" s="17">
        <v>20.5</v>
      </c>
      <c r="V5" s="17">
        <f>(((U5-23.96)/8.22)*10)+50</f>
        <v>45.790754257907544</v>
      </c>
      <c r="W5" s="17">
        <v>23.89</v>
      </c>
      <c r="X5" s="17">
        <f>(((W5-27.09)/9.71)*10)+50</f>
        <v>46.704428424304844</v>
      </c>
      <c r="Y5" s="17">
        <f>W5-U5</f>
        <v>3.3900000000000006</v>
      </c>
      <c r="Z5" s="17">
        <v>31.25</v>
      </c>
      <c r="AA5" s="17">
        <f>(((Z5-38.07)/9.83)*10)+50</f>
        <v>43.062054933875892</v>
      </c>
      <c r="AB5" s="17">
        <v>36.799999999999997</v>
      </c>
      <c r="AC5" s="17">
        <f>(((AB5-39.11)/11.75)*10)+50</f>
        <v>48.03404255319149</v>
      </c>
      <c r="AD5" s="17">
        <f>AB5-Z5</f>
        <v>5.5499999999999972</v>
      </c>
      <c r="AE5" s="17">
        <v>57.81</v>
      </c>
      <c r="AF5" s="15">
        <f>(((AE5-61.72)/10.12)*10)+50</f>
        <v>46.13636363636364</v>
      </c>
      <c r="AG5" s="17">
        <v>60.5</v>
      </c>
      <c r="AH5" s="17">
        <f>(((AG5-60.19)/11.44)*10)+50</f>
        <v>50.27097902097902</v>
      </c>
      <c r="AI5" s="17">
        <f>AG5-AE5</f>
        <v>2.6899999999999977</v>
      </c>
      <c r="AJ5" s="17">
        <v>45.31</v>
      </c>
      <c r="AK5" s="17">
        <f>(((AJ5-43.95)/8.47)*10)+50</f>
        <v>51.605667060212511</v>
      </c>
      <c r="AL5" s="17">
        <v>41.67</v>
      </c>
      <c r="AM5" s="17">
        <f>(((AL5-40.77)/9.06)*10)+50</f>
        <v>50.993377483443709</v>
      </c>
      <c r="AN5" s="17">
        <f>AL5-AJ5</f>
        <v>-3.6400000000000006</v>
      </c>
      <c r="AO5" s="17">
        <v>47.75</v>
      </c>
      <c r="AP5" s="17">
        <f>(((AO5-45.87)/11.83)*10)+50</f>
        <v>51.589180050718511</v>
      </c>
      <c r="AQ5" s="17">
        <v>48.13</v>
      </c>
      <c r="AR5" s="17">
        <f>(((AQ5-44.9)/10.38)*10)+50</f>
        <v>53.111753371868986</v>
      </c>
      <c r="AS5" s="17">
        <f>AQ5-AO5</f>
        <v>0.38000000000000256</v>
      </c>
      <c r="AT5" s="17">
        <f t="shared" si="0"/>
        <v>40.006250000000001</v>
      </c>
      <c r="AU5" s="17">
        <f t="shared" si="0"/>
        <v>49.148071707344499</v>
      </c>
      <c r="AV5" s="17">
        <f t="shared" si="0"/>
        <v>41.046250000000001</v>
      </c>
      <c r="AW5" s="17">
        <f t="shared" si="0"/>
        <v>50.873587381849859</v>
      </c>
      <c r="AX5" s="17">
        <f t="shared" si="1"/>
        <v>1.0399999999999991</v>
      </c>
      <c r="AY5" s="17">
        <f t="shared" si="1"/>
        <v>1.7255156745053597</v>
      </c>
      <c r="AZ5" s="18">
        <v>5</v>
      </c>
    </row>
    <row r="6" spans="1:52">
      <c r="A6" s="15">
        <v>1</v>
      </c>
      <c r="B6" s="15">
        <v>11</v>
      </c>
      <c r="C6" s="15">
        <v>3</v>
      </c>
      <c r="D6" s="15" t="s">
        <v>0</v>
      </c>
      <c r="E6" s="63">
        <v>17</v>
      </c>
      <c r="F6" s="17">
        <v>48.13</v>
      </c>
      <c r="G6" s="17">
        <f>(((F6-45.25)/10.19)*10)+50</f>
        <v>52.82630029440628</v>
      </c>
      <c r="H6" s="17">
        <v>36.51</v>
      </c>
      <c r="I6" s="17">
        <f>(((H6-36.04)/8.34)*10)+50</f>
        <v>50.563549160671464</v>
      </c>
      <c r="J6" s="17">
        <f>H6-F6</f>
        <v>-11.620000000000005</v>
      </c>
      <c r="K6" s="17">
        <v>38.590000000000003</v>
      </c>
      <c r="L6" s="17">
        <f>(((K6-39.15)/9.79)*10)+50</f>
        <v>49.427987742594489</v>
      </c>
      <c r="M6" s="17">
        <v>46.35</v>
      </c>
      <c r="N6" s="17">
        <f>(((M6-48.18)/9.84)*10)+50</f>
        <v>48.140243902439025</v>
      </c>
      <c r="O6" s="17">
        <f>M6-K6</f>
        <v>7.759999999999998</v>
      </c>
      <c r="P6" s="17">
        <v>30.35</v>
      </c>
      <c r="Q6" s="17">
        <f>(((P6-28.89)/7.13)*10)+50</f>
        <v>52.047685834502104</v>
      </c>
      <c r="R6" s="17">
        <v>25.76</v>
      </c>
      <c r="S6" s="17">
        <f>(((R6-26.07)/7.16)*10)+50</f>
        <v>49.567039106145252</v>
      </c>
      <c r="T6" s="17">
        <f>R6-P6</f>
        <v>-4.59</v>
      </c>
      <c r="U6" s="17">
        <v>24.56</v>
      </c>
      <c r="V6" s="17">
        <f>(((U6-23.96)/8.22)*10)+50</f>
        <v>50.729927007299267</v>
      </c>
      <c r="W6" s="17">
        <v>29.6</v>
      </c>
      <c r="X6" s="17">
        <f>(((W6-27.09)/9.71)*10)+50</f>
        <v>52.58496395468589</v>
      </c>
      <c r="Y6" s="17">
        <f>W6-U6</f>
        <v>5.0400000000000027</v>
      </c>
      <c r="Z6" s="17">
        <v>35.18</v>
      </c>
      <c r="AA6" s="17">
        <f>(((Z6-38.07)/9.83)*10)+50</f>
        <v>47.060020345879956</v>
      </c>
      <c r="AB6" s="17">
        <v>37.53</v>
      </c>
      <c r="AC6" s="17">
        <f>(((AB6-39.11)/11.75)*10)+50</f>
        <v>48.655319148936172</v>
      </c>
      <c r="AD6" s="17">
        <f>AB6-Z6</f>
        <v>2.3500000000000014</v>
      </c>
      <c r="AE6" s="17">
        <v>66.180000000000007</v>
      </c>
      <c r="AF6" s="15">
        <f>(((AE6-61.72)/10.12)*10)+50</f>
        <v>54.407114624505937</v>
      </c>
      <c r="AG6" s="17">
        <v>60.74</v>
      </c>
      <c r="AH6" s="17">
        <f>(((AG6-60.19)/11.44)*10)+50</f>
        <v>50.480769230769234</v>
      </c>
      <c r="AI6" s="17">
        <f>AG6-AE6</f>
        <v>-5.4400000000000048</v>
      </c>
      <c r="AJ6" s="17">
        <v>42.5</v>
      </c>
      <c r="AK6" s="17">
        <f>(((AJ6-43.95)/8.47)*10)+50</f>
        <v>48.288075560802831</v>
      </c>
      <c r="AL6" s="17">
        <v>44.26</v>
      </c>
      <c r="AM6" s="17">
        <f>(((AL6-40.77)/9.06)*10)+50</f>
        <v>53.852097130242818</v>
      </c>
      <c r="AN6" s="17">
        <f>AL6-AJ6</f>
        <v>1.759999999999998</v>
      </c>
      <c r="AO6" s="17">
        <v>51.41</v>
      </c>
      <c r="AP6" s="17">
        <f>(((AO6-45.87)/11.83)*10)+50</f>
        <v>54.683009298393912</v>
      </c>
      <c r="AQ6" s="17">
        <v>44.12</v>
      </c>
      <c r="AR6" s="17">
        <f>(((AQ6-44.9)/10.38)*10)+50</f>
        <v>49.248554913294797</v>
      </c>
      <c r="AS6" s="17">
        <f>AQ6-AO6</f>
        <v>-7.2899999999999991</v>
      </c>
      <c r="AT6" s="17">
        <f t="shared" si="0"/>
        <v>42.112499999999997</v>
      </c>
      <c r="AU6" s="17">
        <f t="shared" si="0"/>
        <v>51.1837650885481</v>
      </c>
      <c r="AV6" s="17">
        <f t="shared" si="0"/>
        <v>40.608750000000001</v>
      </c>
      <c r="AW6" s="17">
        <f t="shared" si="0"/>
        <v>50.386567068398087</v>
      </c>
      <c r="AX6" s="17">
        <f t="shared" si="1"/>
        <v>-1.5037499999999966</v>
      </c>
      <c r="AY6" s="17">
        <f t="shared" si="1"/>
        <v>-0.79719802015001306</v>
      </c>
      <c r="AZ6" s="18">
        <v>4</v>
      </c>
    </row>
    <row r="7" spans="1:52">
      <c r="A7" s="15">
        <v>1</v>
      </c>
      <c r="B7" s="15">
        <v>20</v>
      </c>
      <c r="C7" s="15">
        <v>4</v>
      </c>
      <c r="D7" s="15" t="s">
        <v>3</v>
      </c>
      <c r="E7" s="63">
        <v>12</v>
      </c>
      <c r="F7" s="17">
        <v>46.74</v>
      </c>
      <c r="G7" s="17">
        <f>(((F7-45.25)/10.19)*10)+50</f>
        <v>51.462217860647698</v>
      </c>
      <c r="H7" s="17">
        <v>31.04</v>
      </c>
      <c r="I7" s="17">
        <f>(((H7-36.04)/8.34)*10)+50</f>
        <v>44.004796163069543</v>
      </c>
      <c r="J7" s="17">
        <f>H7-F7</f>
        <v>-15.700000000000003</v>
      </c>
      <c r="K7" s="17">
        <v>42.8</v>
      </c>
      <c r="L7" s="17">
        <f>(((K7-39.15)/9.79)*10)+50</f>
        <v>53.72829417773238</v>
      </c>
      <c r="M7" s="17">
        <v>47.33</v>
      </c>
      <c r="N7" s="17">
        <f>(((M7-48.18)/9.84)*10)+50</f>
        <v>49.136178861788615</v>
      </c>
      <c r="O7" s="17">
        <f>M7-K7</f>
        <v>4.5300000000000011</v>
      </c>
      <c r="P7" s="17">
        <v>24.9</v>
      </c>
      <c r="Q7" s="17">
        <f>(((P7-28.89)/7.13)*10)+50</f>
        <v>44.403927068723704</v>
      </c>
      <c r="R7" s="17">
        <v>24.17</v>
      </c>
      <c r="S7" s="17">
        <f>(((R7-26.07)/7.16)*10)+50</f>
        <v>47.346368715083798</v>
      </c>
      <c r="T7" s="17">
        <f>R7-P7</f>
        <v>-0.72999999999999687</v>
      </c>
      <c r="U7" s="17">
        <v>23.32</v>
      </c>
      <c r="V7" s="17">
        <f>(((U7-23.96)/8.22)*10)+50</f>
        <v>49.221411192214113</v>
      </c>
      <c r="W7" s="17">
        <v>24.93</v>
      </c>
      <c r="X7" s="17">
        <f>(((W7-27.09)/9.71)*10)+50</f>
        <v>47.775489186405764</v>
      </c>
      <c r="Y7" s="17">
        <f>W7-U7</f>
        <v>1.6099999999999994</v>
      </c>
      <c r="Z7" s="17">
        <v>41.1</v>
      </c>
      <c r="AA7" s="17">
        <f>(((Z7-38.07)/9.83)*10)+50</f>
        <v>53.0824008138352</v>
      </c>
      <c r="AB7" s="17">
        <v>42.5</v>
      </c>
      <c r="AC7" s="17">
        <f>(((AB7-39.11)/11.75)*10)+50</f>
        <v>52.885106382978726</v>
      </c>
      <c r="AD7" s="17">
        <f>AB7-Z7</f>
        <v>1.3999999999999986</v>
      </c>
      <c r="AE7" s="17">
        <v>62.5</v>
      </c>
      <c r="AF7" s="15">
        <f>(((AE7-61.72)/10.12)*10)+50</f>
        <v>50.770750988142296</v>
      </c>
      <c r="AG7" s="17">
        <v>58.33</v>
      </c>
      <c r="AH7" s="17">
        <f>(((AG7-60.19)/11.44)*10)+50</f>
        <v>48.374125874125873</v>
      </c>
      <c r="AI7" s="17">
        <f>AG7-AE7</f>
        <v>-4.1700000000000017</v>
      </c>
      <c r="AJ7" s="17">
        <v>42.88</v>
      </c>
      <c r="AK7" s="17">
        <f>(((AJ7-43.95)/8.47)*10)+50</f>
        <v>48.736717827626919</v>
      </c>
      <c r="AL7" s="17">
        <v>40.42</v>
      </c>
      <c r="AM7" s="17">
        <f>(((AL7-40.77)/9.06)*10)+50</f>
        <v>49.613686534216335</v>
      </c>
      <c r="AN7" s="17">
        <f>AL7-AJ7</f>
        <v>-2.4600000000000009</v>
      </c>
      <c r="AO7" s="17">
        <v>45.8</v>
      </c>
      <c r="AP7" s="17">
        <f>(((AO7-45.87)/11.83)*10)+50</f>
        <v>49.940828402366861</v>
      </c>
      <c r="AQ7" s="17">
        <v>39.33</v>
      </c>
      <c r="AR7" s="17">
        <f>(((AQ7-44.9)/10.38)*10)+50</f>
        <v>44.633911368015411</v>
      </c>
      <c r="AS7" s="17">
        <f>AQ7-AO7</f>
        <v>-6.4699999999999989</v>
      </c>
      <c r="AT7" s="17">
        <f t="shared" si="0"/>
        <v>41.255000000000003</v>
      </c>
      <c r="AU7" s="17">
        <f t="shared" si="0"/>
        <v>50.168318541411139</v>
      </c>
      <c r="AV7" s="17">
        <f t="shared" si="0"/>
        <v>38.506250000000001</v>
      </c>
      <c r="AW7" s="17">
        <f t="shared" si="0"/>
        <v>47.971207885710513</v>
      </c>
      <c r="AX7" s="17">
        <f t="shared" si="1"/>
        <v>-2.7487500000000011</v>
      </c>
      <c r="AY7" s="17">
        <f t="shared" si="1"/>
        <v>-2.1971106557006266</v>
      </c>
      <c r="AZ7" s="18">
        <v>3</v>
      </c>
    </row>
    <row r="8" spans="1:52">
      <c r="A8" s="15">
        <v>1</v>
      </c>
      <c r="B8" s="15">
        <v>12</v>
      </c>
      <c r="C8" s="15">
        <v>5</v>
      </c>
      <c r="D8" s="15" t="s">
        <v>1</v>
      </c>
      <c r="E8" s="63">
        <v>8</v>
      </c>
      <c r="F8" s="17">
        <v>40.85</v>
      </c>
      <c r="G8" s="17">
        <f>(((F8-45.25)/10.19)*10)+50</f>
        <v>45.682041216879298</v>
      </c>
      <c r="H8" s="17">
        <v>34.950000000000003</v>
      </c>
      <c r="I8" s="17">
        <f>(((H8-36.04)/8.34)*10)+50</f>
        <v>48.693045563549163</v>
      </c>
      <c r="J8" s="17">
        <f>H8-F8</f>
        <v>-5.8999999999999986</v>
      </c>
      <c r="K8" s="17">
        <v>37.33</v>
      </c>
      <c r="L8" s="17">
        <f>(((K8-39.15)/9.79)*10)+50</f>
        <v>48.140960163432069</v>
      </c>
      <c r="M8" s="17">
        <v>51.75</v>
      </c>
      <c r="N8" s="17">
        <f>(((M8-48.18)/9.84)*10)+50</f>
        <v>53.628048780487802</v>
      </c>
      <c r="O8" s="17">
        <f>M8-K8</f>
        <v>14.420000000000002</v>
      </c>
      <c r="P8" s="17">
        <v>27</v>
      </c>
      <c r="Q8" s="17">
        <f>(((P8-28.89)/7.13)*10)+50</f>
        <v>47.349228611500699</v>
      </c>
      <c r="R8" s="17">
        <v>23.75</v>
      </c>
      <c r="S8" s="17">
        <f>(((R8-26.07)/7.16)*10)+50</f>
        <v>46.759776536312849</v>
      </c>
      <c r="T8" s="17">
        <f>R8-P8</f>
        <v>-3.25</v>
      </c>
      <c r="U8" s="17">
        <v>27.87</v>
      </c>
      <c r="V8" s="17">
        <f>(((U8-23.96)/8.22)*10)+50</f>
        <v>54.756690997566906</v>
      </c>
      <c r="W8" s="17">
        <v>21.2</v>
      </c>
      <c r="X8" s="17">
        <f>(((W8-27.09)/9.71)*10)+50</f>
        <v>43.934088568486096</v>
      </c>
      <c r="Y8" s="17">
        <f>W8-U8</f>
        <v>-6.6700000000000017</v>
      </c>
      <c r="Z8" s="17">
        <v>34</v>
      </c>
      <c r="AA8" s="17">
        <f>(((Z8-38.07)/9.83)*10)+50</f>
        <v>45.859613428280774</v>
      </c>
      <c r="AB8" s="17">
        <v>31</v>
      </c>
      <c r="AC8" s="17">
        <f>(((AB8-39.11)/11.75)*10)+50</f>
        <v>43.097872340425532</v>
      </c>
      <c r="AD8" s="17">
        <f>AB8-Z8</f>
        <v>-3</v>
      </c>
      <c r="AE8" s="17">
        <v>64.17</v>
      </c>
      <c r="AF8" s="15">
        <f>(((AE8-61.72)/10.12)*10)+50</f>
        <v>52.420948616600796</v>
      </c>
      <c r="AG8" s="17">
        <v>59.38</v>
      </c>
      <c r="AH8" s="17">
        <f>(((AG8-60.19)/11.44)*10)+50</f>
        <v>49.291958041958047</v>
      </c>
      <c r="AI8" s="17">
        <f>AG8-AE8</f>
        <v>-4.7899999999999991</v>
      </c>
      <c r="AJ8" s="17">
        <v>44.58</v>
      </c>
      <c r="AK8" s="17">
        <f>(((AJ8-43.95)/8.47)*10)+50</f>
        <v>50.743801652892557</v>
      </c>
      <c r="AL8" s="17">
        <v>36.25</v>
      </c>
      <c r="AM8" s="17">
        <f>(((AL8-40.77)/9.06)*10)+50</f>
        <v>45.011037527593814</v>
      </c>
      <c r="AN8" s="17">
        <f>AL8-AJ8</f>
        <v>-8.3299999999999983</v>
      </c>
      <c r="AO8" s="17">
        <v>48</v>
      </c>
      <c r="AP8" s="17">
        <f>(((AO8-45.87)/11.83)*10)+50</f>
        <v>51.800507185122569</v>
      </c>
      <c r="AQ8" s="17">
        <v>46</v>
      </c>
      <c r="AR8" s="17">
        <f>(((AQ8-44.9)/10.38)*10)+50</f>
        <v>51.059730250481699</v>
      </c>
      <c r="AS8" s="17">
        <f>AQ8-AO8</f>
        <v>-2</v>
      </c>
      <c r="AT8" s="17">
        <f t="shared" si="0"/>
        <v>40.475000000000001</v>
      </c>
      <c r="AU8" s="17">
        <f t="shared" si="0"/>
        <v>49.594223984034457</v>
      </c>
      <c r="AV8" s="17">
        <f t="shared" si="0"/>
        <v>38.034999999999997</v>
      </c>
      <c r="AW8" s="17">
        <f t="shared" si="0"/>
        <v>47.68444470116188</v>
      </c>
      <c r="AX8" s="17">
        <f t="shared" si="1"/>
        <v>-2.4400000000000048</v>
      </c>
      <c r="AY8" s="17">
        <f t="shared" si="1"/>
        <v>-1.9097792828725773</v>
      </c>
      <c r="AZ8" s="18">
        <v>1</v>
      </c>
    </row>
    <row r="9" spans="1:52">
      <c r="A9" s="15"/>
      <c r="B9" s="15"/>
      <c r="C9" s="15"/>
      <c r="D9" s="54" t="s">
        <v>95</v>
      </c>
      <c r="E9" s="63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5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8"/>
    </row>
    <row r="10" spans="1:52">
      <c r="A10" s="15">
        <v>2</v>
      </c>
      <c r="B10" s="15">
        <v>18</v>
      </c>
      <c r="C10" s="15">
        <v>1</v>
      </c>
      <c r="D10" s="15" t="s">
        <v>8</v>
      </c>
      <c r="E10" s="63">
        <v>12</v>
      </c>
      <c r="F10" s="17">
        <v>44.59</v>
      </c>
      <c r="G10" s="17">
        <f>(((F10-45.25)/10.19)*10)+50</f>
        <v>49.352306182531898</v>
      </c>
      <c r="H10" s="17">
        <v>43.75</v>
      </c>
      <c r="I10" s="17">
        <f>(((H10-36.04)/8.34)*10)+50</f>
        <v>59.244604316546763</v>
      </c>
      <c r="J10" s="17">
        <f>H10-F10</f>
        <v>-0.84000000000000341</v>
      </c>
      <c r="K10" s="17">
        <v>34.67</v>
      </c>
      <c r="L10" s="17">
        <f>(((K10-39.15)/9.79)*10)+50</f>
        <v>45.423901940755876</v>
      </c>
      <c r="M10" s="17">
        <v>51.5</v>
      </c>
      <c r="N10" s="17">
        <f>(((M10-48.18)/9.84)*10)+50</f>
        <v>53.373983739837399</v>
      </c>
      <c r="O10" s="17">
        <f>M10-K10</f>
        <v>16.829999999999998</v>
      </c>
      <c r="P10" s="17">
        <v>27.33</v>
      </c>
      <c r="Q10" s="17">
        <f>(((P10-28.89)/7.13)*10)+50</f>
        <v>47.812061711079942</v>
      </c>
      <c r="R10" s="17">
        <v>23.5</v>
      </c>
      <c r="S10" s="17">
        <f>(((R10-26.07)/7.16)*10)+50</f>
        <v>46.410614525139664</v>
      </c>
      <c r="T10" s="17">
        <f>R10-P10</f>
        <v>-3.8299999999999983</v>
      </c>
      <c r="U10" s="17">
        <v>20.8</v>
      </c>
      <c r="V10" s="17">
        <f>(((U10-23.96)/8.22)*10)+50</f>
        <v>46.155717761557177</v>
      </c>
      <c r="W10" s="17">
        <v>31.8</v>
      </c>
      <c r="X10" s="17">
        <f>(((W10-27.09)/9.71)*10)+50</f>
        <v>54.850669412976316</v>
      </c>
      <c r="Y10" s="17">
        <f>W10-U10</f>
        <v>11</v>
      </c>
      <c r="Z10" s="17">
        <v>32.799999999999997</v>
      </c>
      <c r="AA10" s="17">
        <f>(((Z10-38.07)/9.83)*10)+50</f>
        <v>44.638860630722277</v>
      </c>
      <c r="AB10" s="17">
        <v>42</v>
      </c>
      <c r="AC10" s="17">
        <f>(((AB10-39.11)/11.75)*10)+50</f>
        <v>52.459574468085108</v>
      </c>
      <c r="AD10" s="17">
        <f>AB10-Z10</f>
        <v>9.2000000000000028</v>
      </c>
      <c r="AE10" s="17">
        <v>60.5</v>
      </c>
      <c r="AF10" s="15">
        <f>(((AE10-61.72)/10.12)*10)+50</f>
        <v>48.794466403162055</v>
      </c>
      <c r="AG10" s="17">
        <v>66.67</v>
      </c>
      <c r="AH10" s="17">
        <f>(((AG10-60.19)/11.44)*10)+50</f>
        <v>55.664335664335667</v>
      </c>
      <c r="AI10" s="17">
        <f>AG10-AE10</f>
        <v>6.1700000000000017</v>
      </c>
      <c r="AJ10" s="17">
        <v>48.17</v>
      </c>
      <c r="AK10" s="17">
        <f>(((AJ10-43.95)/8.47)*10)+50</f>
        <v>54.982290436835889</v>
      </c>
      <c r="AL10" s="17">
        <v>48.54</v>
      </c>
      <c r="AM10" s="17">
        <f>(((AL10-40.77)/9.06)*10)+50</f>
        <v>58.576158940397349</v>
      </c>
      <c r="AN10" s="17">
        <f>AL10-AJ10</f>
        <v>0.36999999999999744</v>
      </c>
      <c r="AO10" s="17">
        <v>45.33</v>
      </c>
      <c r="AP10" s="17">
        <f>(((AO10-45.87)/11.83)*10)+50</f>
        <v>49.543533389687234</v>
      </c>
      <c r="AQ10" s="17">
        <v>52</v>
      </c>
      <c r="AR10" s="17">
        <f>(((AQ10-44.9)/10.38)*10)+50</f>
        <v>56.840077071290949</v>
      </c>
      <c r="AS10" s="17">
        <f>AQ10-AO10</f>
        <v>6.6700000000000017</v>
      </c>
      <c r="AT10" s="17">
        <f t="shared" ref="AT10:AW13" si="2">(F10+K10+P10+U10+Z10+AE10+AJ10+AO10)/8</f>
        <v>39.27375</v>
      </c>
      <c r="AU10" s="17">
        <f t="shared" si="2"/>
        <v>48.33789230704155</v>
      </c>
      <c r="AV10" s="17">
        <f t="shared" si="2"/>
        <v>44.970000000000006</v>
      </c>
      <c r="AW10" s="17">
        <f t="shared" si="2"/>
        <v>54.677502267326162</v>
      </c>
      <c r="AX10" s="17">
        <f t="shared" ref="AX10:AY13" si="3">AV10-AT10</f>
        <v>5.6962500000000063</v>
      </c>
      <c r="AY10" s="17">
        <f t="shared" si="3"/>
        <v>6.3396099602846121</v>
      </c>
      <c r="AZ10" s="18">
        <v>6</v>
      </c>
    </row>
    <row r="11" spans="1:52">
      <c r="A11" s="15">
        <v>2</v>
      </c>
      <c r="B11" s="15">
        <v>4</v>
      </c>
      <c r="C11" s="15">
        <v>2</v>
      </c>
      <c r="D11" s="15" t="s">
        <v>6</v>
      </c>
      <c r="E11" s="63">
        <v>16</v>
      </c>
      <c r="F11" s="17">
        <v>45.65</v>
      </c>
      <c r="G11" s="17">
        <f>(((F11-45.25)/10.19)*10)+50</f>
        <v>50.392541707556425</v>
      </c>
      <c r="H11" s="17">
        <v>39.19</v>
      </c>
      <c r="I11" s="17">
        <f>(((H11-36.04)/8.34)*10)+50</f>
        <v>53.776978417266186</v>
      </c>
      <c r="J11" s="17">
        <f>H11-F11</f>
        <v>-6.4600000000000009</v>
      </c>
      <c r="K11" s="17">
        <v>40</v>
      </c>
      <c r="L11" s="17">
        <f>(((K11-39.15)/9.79)*10)+50</f>
        <v>50.868232890704803</v>
      </c>
      <c r="M11" s="17">
        <v>49.25</v>
      </c>
      <c r="N11" s="17">
        <f>(((M11-48.18)/9.84)*10)+50</f>
        <v>51.087398373983739</v>
      </c>
      <c r="O11" s="17">
        <f>M11-K11</f>
        <v>9.25</v>
      </c>
      <c r="P11" s="17">
        <v>33.33</v>
      </c>
      <c r="Q11" s="17">
        <f>(((P11-28.89)/7.13)*10)+50</f>
        <v>56.22720897615708</v>
      </c>
      <c r="R11" s="17">
        <v>26.88</v>
      </c>
      <c r="S11" s="17">
        <f>(((R11-26.07)/7.16)*10)+50</f>
        <v>51.131284916201118</v>
      </c>
      <c r="T11" s="17">
        <f>R11-P11</f>
        <v>-6.4499999999999993</v>
      </c>
      <c r="U11" s="17">
        <v>23.73</v>
      </c>
      <c r="V11" s="17">
        <f>(((U11-23.96)/8.22)*10)+50</f>
        <v>49.720194647201943</v>
      </c>
      <c r="W11" s="17">
        <v>27.6</v>
      </c>
      <c r="X11" s="17">
        <f>(((W11-27.09)/9.71)*10)+50</f>
        <v>50.525231719876416</v>
      </c>
      <c r="Y11" s="17">
        <f>W11-U11</f>
        <v>3.870000000000001</v>
      </c>
      <c r="Z11" s="17">
        <v>37.17</v>
      </c>
      <c r="AA11" s="17">
        <f>(((Z11-38.07)/9.83)*10)+50</f>
        <v>49.084435401831129</v>
      </c>
      <c r="AB11" s="17">
        <v>39.880000000000003</v>
      </c>
      <c r="AC11" s="17">
        <f>(((AB11-39.11)/11.75)*10)+50</f>
        <v>50.655319148936172</v>
      </c>
      <c r="AD11" s="17">
        <f>AB11-Z11</f>
        <v>2.7100000000000009</v>
      </c>
      <c r="AE11" s="17">
        <v>65.63</v>
      </c>
      <c r="AF11" s="15">
        <f>(((AE11-61.72)/10.12)*10)+50</f>
        <v>53.86363636363636</v>
      </c>
      <c r="AG11" s="17">
        <v>62.97</v>
      </c>
      <c r="AH11" s="17">
        <f>(((AG11-60.19)/11.44)*10)+50</f>
        <v>52.430069930069934</v>
      </c>
      <c r="AI11" s="17">
        <f>AG11-AE11</f>
        <v>-2.6599999999999966</v>
      </c>
      <c r="AJ11" s="17">
        <v>45.63</v>
      </c>
      <c r="AK11" s="17">
        <f>(((AJ11-43.95)/8.47)*10)+50</f>
        <v>51.983471074380162</v>
      </c>
      <c r="AL11" s="17">
        <v>41.25</v>
      </c>
      <c r="AM11" s="17">
        <f>(((AL11-40.77)/9.06)*10)+50</f>
        <v>50.52980132450331</v>
      </c>
      <c r="AN11" s="17">
        <f>AL11-AJ11</f>
        <v>-4.3800000000000026</v>
      </c>
      <c r="AO11" s="17">
        <v>45.67</v>
      </c>
      <c r="AP11" s="17">
        <f>(((AO11-45.87)/11.83)*10)+50</f>
        <v>49.830938292476759</v>
      </c>
      <c r="AQ11" s="17">
        <v>47.38</v>
      </c>
      <c r="AR11" s="17">
        <f>(((AQ11-44.9)/10.38)*10)+50</f>
        <v>52.389210019267828</v>
      </c>
      <c r="AS11" s="17">
        <f>AQ11-AO11</f>
        <v>1.7100000000000009</v>
      </c>
      <c r="AT11" s="17">
        <f t="shared" si="2"/>
        <v>42.10125</v>
      </c>
      <c r="AU11" s="17">
        <f t="shared" si="2"/>
        <v>51.496332419243075</v>
      </c>
      <c r="AV11" s="17">
        <f t="shared" si="2"/>
        <v>41.8</v>
      </c>
      <c r="AW11" s="17">
        <f t="shared" si="2"/>
        <v>51.565661731263084</v>
      </c>
      <c r="AX11" s="17">
        <f t="shared" si="3"/>
        <v>-0.30125000000000313</v>
      </c>
      <c r="AY11" s="17">
        <f t="shared" si="3"/>
        <v>6.9329312020009581E-2</v>
      </c>
      <c r="AZ11" s="18">
        <v>4</v>
      </c>
    </row>
    <row r="12" spans="1:52">
      <c r="A12" s="15">
        <v>2</v>
      </c>
      <c r="B12" s="15">
        <v>7</v>
      </c>
      <c r="C12" s="15">
        <v>3</v>
      </c>
      <c r="D12" s="15" t="s">
        <v>7</v>
      </c>
      <c r="E12" s="63">
        <v>36</v>
      </c>
      <c r="F12" s="17">
        <v>43.3</v>
      </c>
      <c r="G12" s="17">
        <f>(((F12-45.25)/10.19)*10)+50</f>
        <v>48.086359175662409</v>
      </c>
      <c r="H12" s="17">
        <v>34.31</v>
      </c>
      <c r="I12" s="17">
        <f>(((H12-36.04)/8.34)*10)+50</f>
        <v>47.925659472422069</v>
      </c>
      <c r="J12" s="17">
        <f>H12-F12</f>
        <v>-8.9899999999999949</v>
      </c>
      <c r="K12" s="17">
        <v>37.03</v>
      </c>
      <c r="L12" s="17">
        <f>(((K12-39.15)/9.79)*10)+50</f>
        <v>47.834525025536266</v>
      </c>
      <c r="M12" s="17">
        <v>45.11</v>
      </c>
      <c r="N12" s="17">
        <f>(((M12-48.18)/9.84)*10)+50</f>
        <v>46.880081300813011</v>
      </c>
      <c r="O12" s="17">
        <f>M12-K12</f>
        <v>8.0799999999999983</v>
      </c>
      <c r="P12" s="17">
        <v>27.66</v>
      </c>
      <c r="Q12" s="17">
        <f>(((P12-28.89)/7.13)*10)+50</f>
        <v>48.274894810659184</v>
      </c>
      <c r="R12" s="17">
        <v>26.89</v>
      </c>
      <c r="S12" s="17">
        <f>(((R12-26.07)/7.16)*10)+50</f>
        <v>51.145251396648042</v>
      </c>
      <c r="T12" s="17">
        <f>R12-P12</f>
        <v>-0.76999999999999957</v>
      </c>
      <c r="U12" s="17">
        <v>25.97</v>
      </c>
      <c r="V12" s="17">
        <f>(((U12-23.96)/8.22)*10)+50</f>
        <v>52.445255474452551</v>
      </c>
      <c r="W12" s="17">
        <v>24.82</v>
      </c>
      <c r="X12" s="17">
        <f>(((W12-27.09)/9.71)*10)+50</f>
        <v>47.662203913491247</v>
      </c>
      <c r="Y12" s="17">
        <f>W12-U12</f>
        <v>-1.1499999999999986</v>
      </c>
      <c r="Z12" s="17">
        <v>35.93</v>
      </c>
      <c r="AA12" s="17">
        <f>(((Z12-38.07)/9.83)*10)+50</f>
        <v>47.822990844354017</v>
      </c>
      <c r="AB12" s="17">
        <v>34.39</v>
      </c>
      <c r="AC12" s="17">
        <f>(((AB12-39.11)/11.75)*10)+50</f>
        <v>45.982978723404258</v>
      </c>
      <c r="AD12" s="17">
        <f>AB12-Z12</f>
        <v>-1.5399999999999991</v>
      </c>
      <c r="AE12" s="17">
        <v>60</v>
      </c>
      <c r="AF12" s="15">
        <f>(((AE12-61.72)/10.12)*10)+50</f>
        <v>48.300395256917</v>
      </c>
      <c r="AG12" s="17">
        <v>53.54</v>
      </c>
      <c r="AH12" s="17">
        <f>(((AG12-60.19)/11.44)*10)+50</f>
        <v>44.18706293706294</v>
      </c>
      <c r="AI12" s="17">
        <f>AG12-AE12</f>
        <v>-6.4600000000000009</v>
      </c>
      <c r="AJ12" s="17">
        <v>40</v>
      </c>
      <c r="AK12" s="17">
        <f>(((AJ12-43.95)/8.47)*10)+50</f>
        <v>45.336481700118057</v>
      </c>
      <c r="AL12" s="17">
        <v>38.26</v>
      </c>
      <c r="AM12" s="17">
        <f>(((AL12-40.77)/9.06)*10)+50</f>
        <v>47.229580573951431</v>
      </c>
      <c r="AN12" s="17">
        <f>AL12-AJ12</f>
        <v>-1.740000000000002</v>
      </c>
      <c r="AO12" s="17">
        <v>46.07</v>
      </c>
      <c r="AP12" s="17">
        <f>(((AO12-45.87)/11.83)*10)+50</f>
        <v>50.169061707523248</v>
      </c>
      <c r="AQ12" s="17">
        <v>41.78</v>
      </c>
      <c r="AR12" s="17">
        <f>(((AQ12-44.9)/10.38)*10)+50</f>
        <v>46.994219653179194</v>
      </c>
      <c r="AS12" s="17">
        <f>AQ12-AO12</f>
        <v>-4.2899999999999991</v>
      </c>
      <c r="AT12" s="17">
        <f t="shared" si="2"/>
        <v>39.494999999999997</v>
      </c>
      <c r="AU12" s="17">
        <f t="shared" si="2"/>
        <v>48.533745499402841</v>
      </c>
      <c r="AV12" s="17">
        <f t="shared" si="2"/>
        <v>37.387500000000003</v>
      </c>
      <c r="AW12" s="17">
        <f t="shared" si="2"/>
        <v>47.250879746371517</v>
      </c>
      <c r="AX12" s="17">
        <f t="shared" si="3"/>
        <v>-2.1074999999999946</v>
      </c>
      <c r="AY12" s="17">
        <f t="shared" si="3"/>
        <v>-1.2828657530313237</v>
      </c>
      <c r="AZ12" s="18">
        <v>1</v>
      </c>
    </row>
    <row r="13" spans="1:52">
      <c r="A13" s="15">
        <v>2</v>
      </c>
      <c r="B13" s="15">
        <v>27</v>
      </c>
      <c r="C13" s="15">
        <v>4</v>
      </c>
      <c r="D13" s="15" t="s">
        <v>5</v>
      </c>
      <c r="E13" s="63">
        <v>37</v>
      </c>
      <c r="F13" s="17">
        <v>45.32</v>
      </c>
      <c r="G13" s="17">
        <f>(((F13-45.25)/10.19)*10)+50</f>
        <v>50.068694798822378</v>
      </c>
      <c r="H13" s="17">
        <v>33.119999999999997</v>
      </c>
      <c r="I13" s="17">
        <f>(((H13-36.04)/8.34)*10)+50</f>
        <v>46.498800959232611</v>
      </c>
      <c r="J13" s="17">
        <f>H13-F13</f>
        <v>-12.200000000000003</v>
      </c>
      <c r="K13" s="17">
        <v>42</v>
      </c>
      <c r="L13" s="17">
        <f>(((K13-39.15)/9.79)*10)+50</f>
        <v>52.911133810010213</v>
      </c>
      <c r="M13" s="17">
        <v>44.11</v>
      </c>
      <c r="N13" s="17">
        <f>(((M13-48.18)/9.84)*10)+50</f>
        <v>45.863821138211378</v>
      </c>
      <c r="O13" s="17">
        <f>M13-K13</f>
        <v>2.1099999999999994</v>
      </c>
      <c r="P13" s="17">
        <v>33.33</v>
      </c>
      <c r="Q13" s="17">
        <f>(((P13-28.89)/7.13)*10)+50</f>
        <v>56.22720897615708</v>
      </c>
      <c r="R13" s="17">
        <v>24.65</v>
      </c>
      <c r="S13" s="17">
        <f>(((R13-26.07)/7.16)*10)+50</f>
        <v>48.016759776536311</v>
      </c>
      <c r="T13" s="17">
        <f>R13-P13</f>
        <v>-8.68</v>
      </c>
      <c r="U13" s="17">
        <v>23.38</v>
      </c>
      <c r="V13" s="17">
        <f>(((U13-23.96)/8.22)*10)+50</f>
        <v>49.29440389294404</v>
      </c>
      <c r="W13" s="17">
        <v>25.84</v>
      </c>
      <c r="X13" s="17">
        <f>(((W13-27.09)/9.71)*10)+50</f>
        <v>48.712667353244079</v>
      </c>
      <c r="Y13" s="17">
        <f>W13-U13</f>
        <v>2.4600000000000009</v>
      </c>
      <c r="Z13" s="17">
        <v>39.11</v>
      </c>
      <c r="AA13" s="17">
        <f>(((Z13-38.07)/9.83)*10)+50</f>
        <v>51.057985757884026</v>
      </c>
      <c r="AB13" s="17">
        <v>34.92</v>
      </c>
      <c r="AC13" s="17">
        <f>(((AB13-39.11)/11.75)*10)+50</f>
        <v>46.434042553191489</v>
      </c>
      <c r="AD13" s="17">
        <f>AB13-Z13</f>
        <v>-4.1899999999999977</v>
      </c>
      <c r="AE13" s="17">
        <v>64.58</v>
      </c>
      <c r="AF13" s="15">
        <f>(((AE13-61.72)/10.12)*10)+50</f>
        <v>52.826086956521742</v>
      </c>
      <c r="AG13" s="17">
        <v>55.61</v>
      </c>
      <c r="AH13" s="17">
        <f>(((AG13-60.19)/11.44)*10)+50</f>
        <v>45.9965034965035</v>
      </c>
      <c r="AI13" s="17">
        <f>AG13-AE13</f>
        <v>-8.9699999999999989</v>
      </c>
      <c r="AJ13" s="17">
        <v>42.64</v>
      </c>
      <c r="AK13" s="17">
        <f>(((AJ13-43.95)/8.47)*10)+50</f>
        <v>48.45336481700118</v>
      </c>
      <c r="AL13" s="17">
        <v>38.450000000000003</v>
      </c>
      <c r="AM13" s="17">
        <f>(((AL13-40.77)/9.06)*10)+50</f>
        <v>47.439293598233995</v>
      </c>
      <c r="AN13" s="17">
        <f>AL13-AJ13</f>
        <v>-4.1899999999999977</v>
      </c>
      <c r="AO13" s="17">
        <v>45.78</v>
      </c>
      <c r="AP13" s="17">
        <f>(((AO13-45.87)/11.83)*10)+50</f>
        <v>49.92392223161454</v>
      </c>
      <c r="AQ13" s="17">
        <v>40.92</v>
      </c>
      <c r="AR13" s="17">
        <f>(((AQ13-44.9)/10.38)*10)+50</f>
        <v>46.165703275529872</v>
      </c>
      <c r="AS13" s="17">
        <f>AQ13-AO13</f>
        <v>-4.8599999999999994</v>
      </c>
      <c r="AT13" s="17">
        <f t="shared" si="2"/>
        <v>42.017499999999998</v>
      </c>
      <c r="AU13" s="17">
        <f t="shared" si="2"/>
        <v>51.345350155119398</v>
      </c>
      <c r="AV13" s="17">
        <f t="shared" si="2"/>
        <v>37.202500000000001</v>
      </c>
      <c r="AW13" s="17">
        <f t="shared" si="2"/>
        <v>46.890949018835407</v>
      </c>
      <c r="AX13" s="17">
        <f t="shared" si="3"/>
        <v>-4.8149999999999977</v>
      </c>
      <c r="AY13" s="17">
        <f t="shared" si="3"/>
        <v>-4.454401136283991</v>
      </c>
      <c r="AZ13" s="18">
        <v>2</v>
      </c>
    </row>
    <row r="14" spans="1:52">
      <c r="A14" s="15"/>
      <c r="B14" s="15"/>
      <c r="C14" s="15"/>
      <c r="D14" s="54" t="s">
        <v>99</v>
      </c>
      <c r="E14" s="63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5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8"/>
    </row>
    <row r="15" spans="1:52">
      <c r="A15" s="15">
        <v>3</v>
      </c>
      <c r="B15" s="15">
        <v>22</v>
      </c>
      <c r="C15" s="15">
        <v>1</v>
      </c>
      <c r="D15" s="15" t="s">
        <v>12</v>
      </c>
      <c r="E15" s="63">
        <v>5</v>
      </c>
      <c r="F15" s="17">
        <v>41.18</v>
      </c>
      <c r="G15" s="17">
        <f t="shared" ref="G15:G20" si="4">(((F15-45.25)/10.19)*10)+50</f>
        <v>46.005888125613346</v>
      </c>
      <c r="H15" s="17">
        <v>39.020000000000003</v>
      </c>
      <c r="I15" s="17">
        <f t="shared" ref="I15:I20" si="5">(((H15-36.04)/8.34)*10)+50</f>
        <v>53.573141486810556</v>
      </c>
      <c r="J15" s="17">
        <f t="shared" ref="J15:J20" si="6">H15-F15</f>
        <v>-2.1599999999999966</v>
      </c>
      <c r="K15" s="17">
        <v>36.4</v>
      </c>
      <c r="L15" s="17">
        <f t="shared" ref="L15:L20" si="7">(((K15-39.15)/9.79)*10)+50</f>
        <v>47.19101123595506</v>
      </c>
      <c r="M15" s="17">
        <v>50</v>
      </c>
      <c r="N15" s="17">
        <f t="shared" ref="N15:N20" si="8">(((M15-48.18)/9.84)*10)+50</f>
        <v>51.849593495934961</v>
      </c>
      <c r="O15" s="17">
        <f t="shared" ref="O15:O20" si="9">M15-K15</f>
        <v>13.600000000000001</v>
      </c>
      <c r="P15" s="17">
        <v>28.2</v>
      </c>
      <c r="Q15" s="17">
        <f t="shared" ref="Q15:Q20" si="10">(((P15-28.89)/7.13)*10)+50</f>
        <v>49.032258064516128</v>
      </c>
      <c r="R15" s="17">
        <v>26.4</v>
      </c>
      <c r="S15" s="17">
        <f t="shared" ref="S15:S20" si="11">(((R15-26.07)/7.16)*10)+50</f>
        <v>50.460893854748598</v>
      </c>
      <c r="T15" s="17">
        <f t="shared" ref="T15:T20" si="12">R15-P15</f>
        <v>-1.8000000000000007</v>
      </c>
      <c r="U15" s="17">
        <v>21.12</v>
      </c>
      <c r="V15" s="17">
        <f t="shared" ref="V15:V20" si="13">(((U15-23.96)/8.22)*10)+50</f>
        <v>46.545012165450125</v>
      </c>
      <c r="W15" s="17">
        <v>37.44</v>
      </c>
      <c r="X15" s="17">
        <f t="shared" ref="X15:X20" si="14">(((W15-27.09)/9.71)*10)+50</f>
        <v>60.659114315139028</v>
      </c>
      <c r="Y15" s="17">
        <f t="shared" ref="Y15:Y20" si="15">W15-U15</f>
        <v>16.319999999999997</v>
      </c>
      <c r="Z15" s="17">
        <v>34.4</v>
      </c>
      <c r="AA15" s="17">
        <f t="shared" ref="AA15:AA20" si="16">(((Z15-38.07)/9.83)*10)+50</f>
        <v>46.266531027466939</v>
      </c>
      <c r="AB15" s="17">
        <v>45.6</v>
      </c>
      <c r="AC15" s="17">
        <f t="shared" ref="AC15:AC20" si="17">(((AB15-39.11)/11.75)*10)+50</f>
        <v>55.52340425531915</v>
      </c>
      <c r="AD15" s="17">
        <f t="shared" ref="AD15:AD20" si="18">AB15-Z15</f>
        <v>11.200000000000003</v>
      </c>
      <c r="AE15" s="17">
        <v>57.25</v>
      </c>
      <c r="AF15" s="15">
        <f t="shared" ref="AF15:AF20" si="19">(((AE15-61.72)/10.12)*10)+50</f>
        <v>45.583003952569172</v>
      </c>
      <c r="AG15" s="17">
        <v>60</v>
      </c>
      <c r="AH15" s="17">
        <f t="shared" ref="AH15:AH20" si="20">(((AG15-60.19)/11.44)*10)+50</f>
        <v>49.833916083916087</v>
      </c>
      <c r="AI15" s="17">
        <f t="shared" ref="AI15:AI20" si="21">AG15-AE15</f>
        <v>2.75</v>
      </c>
      <c r="AJ15" s="17">
        <v>46.25</v>
      </c>
      <c r="AK15" s="17">
        <f t="shared" ref="AK15:AK20" si="22">(((AJ15-43.95)/8.47)*10)+50</f>
        <v>52.715466351829988</v>
      </c>
      <c r="AL15" s="17">
        <v>46</v>
      </c>
      <c r="AM15" s="17">
        <f t="shared" ref="AM15:AM20" si="23">(((AL15-40.77)/9.06)*10)+50</f>
        <v>55.772626931567324</v>
      </c>
      <c r="AN15" s="17">
        <f t="shared" ref="AN15:AN20" si="24">AL15-AJ15</f>
        <v>-0.25</v>
      </c>
      <c r="AO15" s="17">
        <v>43.6</v>
      </c>
      <c r="AP15" s="17">
        <f t="shared" ref="AP15:AP20" si="25">(((AO15-45.87)/11.83)*10)+50</f>
        <v>48.081149619611161</v>
      </c>
      <c r="AQ15" s="17">
        <v>50</v>
      </c>
      <c r="AR15" s="17">
        <f t="shared" ref="AR15:AR20" si="26">(((AQ15-44.9)/10.38)*10)+50</f>
        <v>54.913294797687861</v>
      </c>
      <c r="AS15" s="17">
        <f t="shared" ref="AS15:AS20" si="27">AQ15-AO15</f>
        <v>6.3999999999999986</v>
      </c>
      <c r="AT15" s="17">
        <f t="shared" ref="AT15:AW20" si="28">(F15+K15+P15+U15+Z15+AE15+AJ15+AO15)/8</f>
        <v>38.550000000000004</v>
      </c>
      <c r="AU15" s="17">
        <f t="shared" si="28"/>
        <v>47.677540067876492</v>
      </c>
      <c r="AV15" s="17">
        <f t="shared" si="28"/>
        <v>44.307500000000005</v>
      </c>
      <c r="AW15" s="17">
        <f t="shared" si="28"/>
        <v>54.073248152640446</v>
      </c>
      <c r="AX15" s="17">
        <f t="shared" ref="AX15:AY20" si="29">AV15-AT15</f>
        <v>5.7575000000000003</v>
      </c>
      <c r="AY15" s="17">
        <f t="shared" si="29"/>
        <v>6.3957080847639531</v>
      </c>
      <c r="AZ15" s="18">
        <v>5</v>
      </c>
    </row>
    <row r="16" spans="1:52">
      <c r="A16" s="15">
        <v>3</v>
      </c>
      <c r="B16" s="15">
        <v>5</v>
      </c>
      <c r="C16" s="15">
        <v>2</v>
      </c>
      <c r="D16" s="15" t="s">
        <v>9</v>
      </c>
      <c r="E16" s="63">
        <v>17</v>
      </c>
      <c r="F16" s="17">
        <v>43.03</v>
      </c>
      <c r="G16" s="17">
        <f t="shared" si="4"/>
        <v>47.821393523061829</v>
      </c>
      <c r="H16" s="17">
        <v>36.75</v>
      </c>
      <c r="I16" s="17">
        <f t="shared" si="5"/>
        <v>50.851318944844124</v>
      </c>
      <c r="J16" s="17">
        <f t="shared" si="6"/>
        <v>-6.2800000000000011</v>
      </c>
      <c r="K16" s="17">
        <v>34.19</v>
      </c>
      <c r="L16" s="17">
        <f t="shared" si="7"/>
        <v>44.933605720122571</v>
      </c>
      <c r="M16" s="17">
        <v>47.88</v>
      </c>
      <c r="N16" s="17">
        <f t="shared" si="8"/>
        <v>49.695121951219512</v>
      </c>
      <c r="O16" s="17">
        <f t="shared" si="9"/>
        <v>13.690000000000005</v>
      </c>
      <c r="P16" s="17">
        <v>26.57</v>
      </c>
      <c r="Q16" s="17">
        <f t="shared" si="10"/>
        <v>46.746143057503502</v>
      </c>
      <c r="R16" s="17">
        <v>25.18</v>
      </c>
      <c r="S16" s="17">
        <f t="shared" si="11"/>
        <v>48.756983240223462</v>
      </c>
      <c r="T16" s="17">
        <f t="shared" si="12"/>
        <v>-1.3900000000000006</v>
      </c>
      <c r="U16" s="17">
        <v>25.1</v>
      </c>
      <c r="V16" s="17">
        <f t="shared" si="13"/>
        <v>51.386861313868614</v>
      </c>
      <c r="W16" s="17">
        <v>26.07</v>
      </c>
      <c r="X16" s="17">
        <f t="shared" si="14"/>
        <v>48.949536560247168</v>
      </c>
      <c r="Y16" s="17">
        <f t="shared" si="15"/>
        <v>0.96999999999999886</v>
      </c>
      <c r="Z16" s="17">
        <v>38</v>
      </c>
      <c r="AA16" s="17">
        <f t="shared" si="16"/>
        <v>49.928789420142422</v>
      </c>
      <c r="AB16" s="17">
        <v>38.94</v>
      </c>
      <c r="AC16" s="17">
        <f t="shared" si="17"/>
        <v>49.855319148936168</v>
      </c>
      <c r="AD16" s="17">
        <f t="shared" si="18"/>
        <v>0.93999999999999773</v>
      </c>
      <c r="AE16" s="17">
        <v>60.71</v>
      </c>
      <c r="AF16" s="15">
        <f t="shared" si="19"/>
        <v>49.001976284584984</v>
      </c>
      <c r="AG16" s="17">
        <v>63.82</v>
      </c>
      <c r="AH16" s="17">
        <f t="shared" si="20"/>
        <v>53.173076923076927</v>
      </c>
      <c r="AI16" s="17">
        <f t="shared" si="21"/>
        <v>3.1099999999999994</v>
      </c>
      <c r="AJ16" s="17">
        <v>42.14</v>
      </c>
      <c r="AK16" s="17">
        <f t="shared" si="22"/>
        <v>47.863046044864227</v>
      </c>
      <c r="AL16" s="17">
        <v>40.74</v>
      </c>
      <c r="AM16" s="17">
        <f t="shared" si="23"/>
        <v>49.966887417218544</v>
      </c>
      <c r="AN16" s="17">
        <f t="shared" si="24"/>
        <v>-1.3999999999999986</v>
      </c>
      <c r="AO16" s="17">
        <v>41.43</v>
      </c>
      <c r="AP16" s="17">
        <f t="shared" si="25"/>
        <v>46.246830092983942</v>
      </c>
      <c r="AQ16" s="17">
        <v>44.47</v>
      </c>
      <c r="AR16" s="17">
        <f t="shared" si="26"/>
        <v>49.585741811175339</v>
      </c>
      <c r="AS16" s="17">
        <f t="shared" si="27"/>
        <v>3.0399999999999991</v>
      </c>
      <c r="AT16" s="17">
        <f t="shared" si="28"/>
        <v>38.896250000000002</v>
      </c>
      <c r="AU16" s="17">
        <f t="shared" si="28"/>
        <v>47.991080682141515</v>
      </c>
      <c r="AV16" s="17">
        <f t="shared" si="28"/>
        <v>40.481250000000003</v>
      </c>
      <c r="AW16" s="17">
        <f t="shared" si="28"/>
        <v>50.104248249617655</v>
      </c>
      <c r="AX16" s="17">
        <f t="shared" si="29"/>
        <v>1.5850000000000009</v>
      </c>
      <c r="AY16" s="17">
        <f t="shared" si="29"/>
        <v>2.1131675674761397</v>
      </c>
      <c r="AZ16" s="18">
        <v>5</v>
      </c>
    </row>
    <row r="17" spans="1:52">
      <c r="A17" s="15">
        <v>3</v>
      </c>
      <c r="B17" s="15">
        <v>19</v>
      </c>
      <c r="C17" s="15">
        <v>3</v>
      </c>
      <c r="D17" s="15" t="s">
        <v>14</v>
      </c>
      <c r="E17" s="63">
        <v>25</v>
      </c>
      <c r="F17" s="17">
        <v>48.8</v>
      </c>
      <c r="G17" s="17">
        <f t="shared" si="4"/>
        <v>53.483807654563293</v>
      </c>
      <c r="H17" s="17">
        <v>33.56</v>
      </c>
      <c r="I17" s="17">
        <f t="shared" si="5"/>
        <v>47.026378896882498</v>
      </c>
      <c r="J17" s="17">
        <f t="shared" si="6"/>
        <v>-15.239999999999995</v>
      </c>
      <c r="K17" s="17">
        <v>40.47</v>
      </c>
      <c r="L17" s="17">
        <f t="shared" si="7"/>
        <v>51.348314606741575</v>
      </c>
      <c r="M17" s="17">
        <v>47.76</v>
      </c>
      <c r="N17" s="17">
        <f t="shared" si="8"/>
        <v>49.573170731707314</v>
      </c>
      <c r="O17" s="17">
        <f t="shared" si="9"/>
        <v>7.2899999999999991</v>
      </c>
      <c r="P17" s="17">
        <v>33.880000000000003</v>
      </c>
      <c r="Q17" s="17">
        <f t="shared" si="10"/>
        <v>56.998597475455824</v>
      </c>
      <c r="R17" s="17">
        <v>25.68</v>
      </c>
      <c r="S17" s="17">
        <f t="shared" si="11"/>
        <v>49.455307262569832</v>
      </c>
      <c r="T17" s="17">
        <f t="shared" si="12"/>
        <v>-8.2000000000000028</v>
      </c>
      <c r="U17" s="17">
        <v>28.56</v>
      </c>
      <c r="V17" s="17">
        <f t="shared" si="13"/>
        <v>55.59610705596107</v>
      </c>
      <c r="W17" s="17">
        <v>28.7</v>
      </c>
      <c r="X17" s="17">
        <f t="shared" si="14"/>
        <v>51.658084449021629</v>
      </c>
      <c r="Y17" s="17">
        <f t="shared" si="15"/>
        <v>0.14000000000000057</v>
      </c>
      <c r="Z17" s="17">
        <v>39.880000000000003</v>
      </c>
      <c r="AA17" s="17">
        <f t="shared" si="16"/>
        <v>51.841302136317395</v>
      </c>
      <c r="AB17" s="17">
        <v>39.36</v>
      </c>
      <c r="AC17" s="17">
        <f t="shared" si="17"/>
        <v>50.212765957446805</v>
      </c>
      <c r="AD17" s="17">
        <f t="shared" si="18"/>
        <v>-0.52000000000000313</v>
      </c>
      <c r="AE17" s="17">
        <v>60.44</v>
      </c>
      <c r="AF17" s="15">
        <f t="shared" si="19"/>
        <v>48.735177865612648</v>
      </c>
      <c r="AG17" s="17">
        <v>58.4</v>
      </c>
      <c r="AH17" s="17">
        <f t="shared" si="20"/>
        <v>48.435314685314687</v>
      </c>
      <c r="AI17" s="17">
        <f t="shared" si="21"/>
        <v>-2.0399999999999991</v>
      </c>
      <c r="AJ17" s="17">
        <v>46.62</v>
      </c>
      <c r="AK17" s="17">
        <f t="shared" si="22"/>
        <v>53.152302243211324</v>
      </c>
      <c r="AL17" s="17">
        <v>40</v>
      </c>
      <c r="AM17" s="17">
        <f t="shared" si="23"/>
        <v>49.150110375275936</v>
      </c>
      <c r="AN17" s="17">
        <f t="shared" si="24"/>
        <v>-6.6199999999999974</v>
      </c>
      <c r="AO17" s="17">
        <v>49.29</v>
      </c>
      <c r="AP17" s="17">
        <f t="shared" si="25"/>
        <v>52.890955198647511</v>
      </c>
      <c r="AQ17" s="17">
        <v>44.56</v>
      </c>
      <c r="AR17" s="17">
        <f t="shared" si="26"/>
        <v>49.672447013487478</v>
      </c>
      <c r="AS17" s="17">
        <f t="shared" si="27"/>
        <v>-4.7299999999999969</v>
      </c>
      <c r="AT17" s="17">
        <f t="shared" si="28"/>
        <v>43.4925</v>
      </c>
      <c r="AU17" s="17">
        <f t="shared" si="28"/>
        <v>53.005820529563827</v>
      </c>
      <c r="AV17" s="17">
        <f t="shared" si="28"/>
        <v>39.752500000000005</v>
      </c>
      <c r="AW17" s="17">
        <f t="shared" si="28"/>
        <v>49.397947421463272</v>
      </c>
      <c r="AX17" s="17">
        <f t="shared" si="29"/>
        <v>-3.7399999999999949</v>
      </c>
      <c r="AY17" s="17">
        <f t="shared" si="29"/>
        <v>-3.6078731081005557</v>
      </c>
      <c r="AZ17" s="18">
        <v>2</v>
      </c>
    </row>
    <row r="18" spans="1:52">
      <c r="A18" s="15">
        <v>3</v>
      </c>
      <c r="B18" s="15">
        <v>6</v>
      </c>
      <c r="C18" s="15">
        <v>4</v>
      </c>
      <c r="D18" s="15" t="s">
        <v>13</v>
      </c>
      <c r="E18" s="63">
        <v>18</v>
      </c>
      <c r="F18" s="17">
        <v>44.36</v>
      </c>
      <c r="G18" s="17">
        <f t="shared" si="4"/>
        <v>49.126594700686951</v>
      </c>
      <c r="H18" s="17">
        <v>33.4</v>
      </c>
      <c r="I18" s="17">
        <f t="shared" si="5"/>
        <v>46.834532374100718</v>
      </c>
      <c r="J18" s="17">
        <f t="shared" si="6"/>
        <v>-10.96</v>
      </c>
      <c r="K18" s="17">
        <v>34</v>
      </c>
      <c r="L18" s="17">
        <f t="shared" si="7"/>
        <v>44.739530132788559</v>
      </c>
      <c r="M18" s="17">
        <v>44.11</v>
      </c>
      <c r="N18" s="17">
        <f t="shared" si="8"/>
        <v>45.863821138211378</v>
      </c>
      <c r="O18" s="17">
        <f t="shared" si="9"/>
        <v>10.11</v>
      </c>
      <c r="P18" s="17">
        <v>27.78</v>
      </c>
      <c r="Q18" s="17">
        <f t="shared" si="10"/>
        <v>48.443197755960732</v>
      </c>
      <c r="R18" s="17">
        <v>25</v>
      </c>
      <c r="S18" s="17">
        <f t="shared" si="11"/>
        <v>48.505586592178773</v>
      </c>
      <c r="T18" s="17">
        <f t="shared" si="12"/>
        <v>-2.7800000000000011</v>
      </c>
      <c r="U18" s="17">
        <v>21.93</v>
      </c>
      <c r="V18" s="17">
        <f t="shared" si="13"/>
        <v>47.530413625304135</v>
      </c>
      <c r="W18" s="17">
        <v>24.76</v>
      </c>
      <c r="X18" s="17">
        <f t="shared" si="14"/>
        <v>47.600411946446961</v>
      </c>
      <c r="Y18" s="17">
        <f t="shared" si="15"/>
        <v>2.8300000000000018</v>
      </c>
      <c r="Z18" s="17">
        <v>35.630000000000003</v>
      </c>
      <c r="AA18" s="17">
        <f t="shared" si="16"/>
        <v>47.517802644964398</v>
      </c>
      <c r="AB18" s="17">
        <v>38.11</v>
      </c>
      <c r="AC18" s="17">
        <f t="shared" si="17"/>
        <v>49.148936170212764</v>
      </c>
      <c r="AD18" s="17">
        <f t="shared" si="18"/>
        <v>2.4799999999999969</v>
      </c>
      <c r="AE18" s="17">
        <v>61.48</v>
      </c>
      <c r="AF18" s="15">
        <f t="shared" si="19"/>
        <v>49.762845849802368</v>
      </c>
      <c r="AG18" s="17">
        <v>56.25</v>
      </c>
      <c r="AH18" s="17">
        <f t="shared" si="20"/>
        <v>46.55594405594406</v>
      </c>
      <c r="AI18" s="17">
        <f t="shared" si="21"/>
        <v>-5.2299999999999969</v>
      </c>
      <c r="AJ18" s="17">
        <v>45.28</v>
      </c>
      <c r="AK18" s="17">
        <f t="shared" si="22"/>
        <v>51.570247933884296</v>
      </c>
      <c r="AL18" s="17">
        <v>44.17</v>
      </c>
      <c r="AM18" s="17">
        <f t="shared" si="23"/>
        <v>53.75275938189845</v>
      </c>
      <c r="AN18" s="17">
        <f t="shared" si="24"/>
        <v>-1.1099999999999994</v>
      </c>
      <c r="AO18" s="17">
        <v>40.89</v>
      </c>
      <c r="AP18" s="17">
        <f t="shared" si="25"/>
        <v>45.790363482671175</v>
      </c>
      <c r="AQ18" s="17">
        <v>41.33</v>
      </c>
      <c r="AR18" s="17">
        <f t="shared" si="26"/>
        <v>46.560693641618499</v>
      </c>
      <c r="AS18" s="17">
        <f t="shared" si="27"/>
        <v>0.43999999999999773</v>
      </c>
      <c r="AT18" s="17">
        <f t="shared" si="28"/>
        <v>38.918749999999996</v>
      </c>
      <c r="AU18" s="17">
        <f t="shared" si="28"/>
        <v>48.060124515757828</v>
      </c>
      <c r="AV18" s="17">
        <f t="shared" si="28"/>
        <v>38.391249999999999</v>
      </c>
      <c r="AW18" s="17">
        <f t="shared" si="28"/>
        <v>48.102835662576453</v>
      </c>
      <c r="AX18" s="17">
        <f t="shared" si="29"/>
        <v>-0.52749999999999631</v>
      </c>
      <c r="AY18" s="17">
        <f t="shared" si="29"/>
        <v>4.2711146818625423E-2</v>
      </c>
      <c r="AZ18" s="18">
        <v>4</v>
      </c>
    </row>
    <row r="19" spans="1:52">
      <c r="A19" s="15">
        <v>3</v>
      </c>
      <c r="B19" s="15">
        <v>8</v>
      </c>
      <c r="C19" s="15">
        <v>5</v>
      </c>
      <c r="D19" s="15" t="s">
        <v>10</v>
      </c>
      <c r="E19" s="63">
        <v>11</v>
      </c>
      <c r="F19" s="17">
        <v>39.61</v>
      </c>
      <c r="G19" s="17">
        <f t="shared" si="4"/>
        <v>44.465161923454367</v>
      </c>
      <c r="H19" s="17">
        <v>33.22</v>
      </c>
      <c r="I19" s="17">
        <f t="shared" si="5"/>
        <v>46.618705035971225</v>
      </c>
      <c r="J19" s="17">
        <f t="shared" si="6"/>
        <v>-6.3900000000000006</v>
      </c>
      <c r="K19" s="17">
        <v>34.93</v>
      </c>
      <c r="L19" s="17">
        <f t="shared" si="7"/>
        <v>45.689479060265576</v>
      </c>
      <c r="M19" s="17">
        <v>42.55</v>
      </c>
      <c r="N19" s="17">
        <f t="shared" si="8"/>
        <v>44.278455284552841</v>
      </c>
      <c r="O19" s="17">
        <f t="shared" si="9"/>
        <v>7.6199999999999974</v>
      </c>
      <c r="P19" s="17">
        <v>28.13</v>
      </c>
      <c r="Q19" s="17">
        <f t="shared" si="10"/>
        <v>48.934081346423561</v>
      </c>
      <c r="R19" s="17">
        <v>20.55</v>
      </c>
      <c r="S19" s="17">
        <f t="shared" si="11"/>
        <v>42.290502793296092</v>
      </c>
      <c r="T19" s="17">
        <f t="shared" si="12"/>
        <v>-7.5799999999999983</v>
      </c>
      <c r="U19" s="17">
        <v>21.07</v>
      </c>
      <c r="V19" s="17">
        <f t="shared" si="13"/>
        <v>46.484184914841848</v>
      </c>
      <c r="W19" s="17">
        <v>22.11</v>
      </c>
      <c r="X19" s="17">
        <f t="shared" si="14"/>
        <v>44.871266735324411</v>
      </c>
      <c r="Y19" s="17">
        <f t="shared" si="15"/>
        <v>1.0399999999999991</v>
      </c>
      <c r="Z19" s="17">
        <v>32.93</v>
      </c>
      <c r="AA19" s="17">
        <f t="shared" si="16"/>
        <v>44.771108850457779</v>
      </c>
      <c r="AB19" s="17">
        <v>33.64</v>
      </c>
      <c r="AC19" s="17">
        <f t="shared" si="17"/>
        <v>45.344680851063828</v>
      </c>
      <c r="AD19" s="17">
        <f t="shared" si="18"/>
        <v>0.71000000000000085</v>
      </c>
      <c r="AE19" s="17">
        <v>58.17</v>
      </c>
      <c r="AF19" s="15">
        <f t="shared" si="19"/>
        <v>46.492094861660078</v>
      </c>
      <c r="AG19" s="17">
        <v>55.68</v>
      </c>
      <c r="AH19" s="17">
        <f t="shared" si="20"/>
        <v>46.057692307692307</v>
      </c>
      <c r="AI19" s="17">
        <f t="shared" si="21"/>
        <v>-2.490000000000002</v>
      </c>
      <c r="AJ19" s="17">
        <v>39.5</v>
      </c>
      <c r="AK19" s="17">
        <f t="shared" si="22"/>
        <v>44.746162927981104</v>
      </c>
      <c r="AL19" s="17">
        <v>38.409999999999997</v>
      </c>
      <c r="AM19" s="17">
        <f t="shared" si="23"/>
        <v>47.395143487858711</v>
      </c>
      <c r="AN19" s="17">
        <f t="shared" si="24"/>
        <v>-1.0900000000000034</v>
      </c>
      <c r="AO19" s="17">
        <v>38.4</v>
      </c>
      <c r="AP19" s="17">
        <f t="shared" si="25"/>
        <v>43.685545224006759</v>
      </c>
      <c r="AQ19" s="17">
        <v>39.270000000000003</v>
      </c>
      <c r="AR19" s="17">
        <f t="shared" si="26"/>
        <v>44.576107899807326</v>
      </c>
      <c r="AS19" s="17">
        <f t="shared" si="27"/>
        <v>0.87000000000000455</v>
      </c>
      <c r="AT19" s="17">
        <f t="shared" si="28"/>
        <v>36.592499999999994</v>
      </c>
      <c r="AU19" s="17">
        <f t="shared" si="28"/>
        <v>45.658477388636385</v>
      </c>
      <c r="AV19" s="17">
        <f t="shared" si="28"/>
        <v>35.678750000000001</v>
      </c>
      <c r="AW19" s="17">
        <f t="shared" si="28"/>
        <v>45.179069299445842</v>
      </c>
      <c r="AX19" s="17">
        <f t="shared" si="29"/>
        <v>-0.91374999999999318</v>
      </c>
      <c r="AY19" s="17">
        <f t="shared" si="29"/>
        <v>-0.47940808919054234</v>
      </c>
      <c r="AZ19" s="18">
        <v>4</v>
      </c>
    </row>
    <row r="20" spans="1:52">
      <c r="A20" s="15">
        <v>3</v>
      </c>
      <c r="B20" s="15">
        <v>13</v>
      </c>
      <c r="C20" s="15">
        <v>6</v>
      </c>
      <c r="D20" s="15" t="s">
        <v>11</v>
      </c>
      <c r="E20" s="63">
        <v>0</v>
      </c>
      <c r="F20" s="17">
        <v>46.16</v>
      </c>
      <c r="G20" s="17">
        <f t="shared" si="4"/>
        <v>50.893032384690869</v>
      </c>
      <c r="H20" s="17">
        <v>0</v>
      </c>
      <c r="I20" s="17">
        <f t="shared" si="5"/>
        <v>6.786570743405278</v>
      </c>
      <c r="J20" s="17">
        <f t="shared" si="6"/>
        <v>-46.16</v>
      </c>
      <c r="K20" s="17">
        <v>37.200000000000003</v>
      </c>
      <c r="L20" s="17">
        <f t="shared" si="7"/>
        <v>48.008171603677226</v>
      </c>
      <c r="M20" s="17">
        <v>0</v>
      </c>
      <c r="N20" s="17">
        <f t="shared" si="8"/>
        <v>1.0365853658536537</v>
      </c>
      <c r="O20" s="17">
        <f t="shared" si="9"/>
        <v>-37.200000000000003</v>
      </c>
      <c r="P20" s="17">
        <v>28.4</v>
      </c>
      <c r="Q20" s="17">
        <f t="shared" si="10"/>
        <v>49.312762973352029</v>
      </c>
      <c r="R20" s="17">
        <v>0</v>
      </c>
      <c r="S20" s="17">
        <f t="shared" si="11"/>
        <v>13.589385474860336</v>
      </c>
      <c r="T20" s="17">
        <f t="shared" si="12"/>
        <v>-28.4</v>
      </c>
      <c r="U20" s="17">
        <v>25.76</v>
      </c>
      <c r="V20" s="17">
        <f t="shared" si="13"/>
        <v>52.189781021897808</v>
      </c>
      <c r="W20" s="17">
        <v>0</v>
      </c>
      <c r="X20" s="17">
        <f t="shared" si="14"/>
        <v>22.100926879505668</v>
      </c>
      <c r="Y20" s="17">
        <f t="shared" si="15"/>
        <v>-25.76</v>
      </c>
      <c r="Z20" s="17">
        <v>34.4</v>
      </c>
      <c r="AA20" s="17">
        <f t="shared" si="16"/>
        <v>46.266531027466939</v>
      </c>
      <c r="AB20" s="17">
        <v>0</v>
      </c>
      <c r="AC20" s="17">
        <f t="shared" si="17"/>
        <v>16.714893617021275</v>
      </c>
      <c r="AD20" s="17">
        <f t="shared" si="18"/>
        <v>-34.4</v>
      </c>
      <c r="AE20" s="17">
        <v>60.5</v>
      </c>
      <c r="AF20" s="15">
        <f t="shared" si="19"/>
        <v>48.794466403162055</v>
      </c>
      <c r="AG20" s="17">
        <v>0</v>
      </c>
      <c r="AH20" s="17">
        <f t="shared" si="20"/>
        <v>-2.6136363636363669</v>
      </c>
      <c r="AI20" s="17">
        <f t="shared" si="21"/>
        <v>-60.5</v>
      </c>
      <c r="AJ20" s="17">
        <v>46</v>
      </c>
      <c r="AK20" s="17">
        <f t="shared" si="22"/>
        <v>52.420306965761505</v>
      </c>
      <c r="AL20" s="17">
        <v>0</v>
      </c>
      <c r="AM20" s="17">
        <f t="shared" si="23"/>
        <v>5</v>
      </c>
      <c r="AN20" s="17">
        <f t="shared" si="24"/>
        <v>-46</v>
      </c>
      <c r="AO20" s="17">
        <v>44</v>
      </c>
      <c r="AP20" s="17">
        <f t="shared" si="25"/>
        <v>48.41927303465765</v>
      </c>
      <c r="AQ20" s="17">
        <v>0</v>
      </c>
      <c r="AR20" s="17">
        <f t="shared" si="26"/>
        <v>6.7437379576107901</v>
      </c>
      <c r="AS20" s="17">
        <f t="shared" si="27"/>
        <v>-44</v>
      </c>
      <c r="AT20" s="17">
        <f t="shared" si="28"/>
        <v>40.302499999999995</v>
      </c>
      <c r="AU20" s="17">
        <f t="shared" si="28"/>
        <v>49.538040676833255</v>
      </c>
      <c r="AV20" s="17">
        <f t="shared" si="28"/>
        <v>0</v>
      </c>
      <c r="AW20" s="17">
        <f t="shared" si="28"/>
        <v>8.6698079593275779</v>
      </c>
      <c r="AX20" s="17">
        <f t="shared" si="29"/>
        <v>-40.302499999999995</v>
      </c>
      <c r="AY20" s="17">
        <f t="shared" si="29"/>
        <v>-40.868232717505677</v>
      </c>
      <c r="AZ20" s="18">
        <v>0</v>
      </c>
    </row>
    <row r="21" spans="1:52">
      <c r="A21" s="15"/>
      <c r="B21" s="15"/>
      <c r="C21" s="15"/>
      <c r="D21" s="54" t="s">
        <v>97</v>
      </c>
      <c r="E21" s="63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5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8"/>
    </row>
    <row r="22" spans="1:52">
      <c r="A22" s="15">
        <v>4</v>
      </c>
      <c r="B22" s="15">
        <v>14</v>
      </c>
      <c r="C22" s="15">
        <v>1</v>
      </c>
      <c r="D22" s="15" t="s">
        <v>16</v>
      </c>
      <c r="E22" s="63">
        <v>7</v>
      </c>
      <c r="F22" s="17">
        <v>46.56</v>
      </c>
      <c r="G22" s="17">
        <f>(((F22-45.25)/10.19)*10)+50</f>
        <v>51.285574092247302</v>
      </c>
      <c r="H22" s="17">
        <v>32.97</v>
      </c>
      <c r="I22" s="17">
        <f>(((H22-36.04)/8.34)*10)+50</f>
        <v>46.318944844124701</v>
      </c>
      <c r="J22" s="17">
        <f>H22-F22</f>
        <v>-13.590000000000003</v>
      </c>
      <c r="K22" s="17">
        <v>40.18</v>
      </c>
      <c r="L22" s="17">
        <f>(((K22-39.15)/9.79)*10)+50</f>
        <v>51.05209397344229</v>
      </c>
      <c r="M22" s="17">
        <v>42.29</v>
      </c>
      <c r="N22" s="17">
        <f>(((M22-48.18)/9.84)*10)+50</f>
        <v>44.014227642276424</v>
      </c>
      <c r="O22" s="17">
        <f>M22-K22</f>
        <v>2.1099999999999994</v>
      </c>
      <c r="P22" s="17">
        <v>26.91</v>
      </c>
      <c r="Q22" s="17">
        <f>(((P22-28.89)/7.13)*10)+50</f>
        <v>47.223001402524545</v>
      </c>
      <c r="R22" s="17">
        <v>29.43</v>
      </c>
      <c r="S22" s="17">
        <f>(((R22-26.07)/7.16)*10)+50</f>
        <v>54.692737430167597</v>
      </c>
      <c r="T22" s="17">
        <f>R22-P22</f>
        <v>2.5199999999999996</v>
      </c>
      <c r="U22" s="17">
        <v>21.53</v>
      </c>
      <c r="V22" s="17">
        <f>(((U22-23.96)/8.22)*10)+50</f>
        <v>47.043795620437955</v>
      </c>
      <c r="W22" s="17">
        <v>26.97</v>
      </c>
      <c r="X22" s="17">
        <f>(((W22-27.09)/9.71)*10)+50</f>
        <v>49.876416065911428</v>
      </c>
      <c r="Y22" s="17">
        <f>W22-U22</f>
        <v>5.4399999999999977</v>
      </c>
      <c r="Z22" s="17">
        <v>45.27</v>
      </c>
      <c r="AA22" s="17">
        <f>(((Z22-38.07)/9.83)*10)+50</f>
        <v>57.324516785350966</v>
      </c>
      <c r="AB22" s="17">
        <v>37.71</v>
      </c>
      <c r="AC22" s="17">
        <f>(((AB22-39.11)/11.75)*10)+50</f>
        <v>48.808510638297875</v>
      </c>
      <c r="AD22" s="17">
        <f>AB22-Z22</f>
        <v>-7.5600000000000023</v>
      </c>
      <c r="AE22" s="17">
        <v>62.73</v>
      </c>
      <c r="AF22" s="15">
        <f>(((AE22-61.72)/10.12)*10)+50</f>
        <v>50.998023715415016</v>
      </c>
      <c r="AG22" s="17">
        <v>60.71</v>
      </c>
      <c r="AH22" s="17">
        <f>(((AG22-60.19)/11.44)*10)+50</f>
        <v>50.45454545454546</v>
      </c>
      <c r="AI22" s="17">
        <f>AG22-AE22</f>
        <v>-2.019999999999996</v>
      </c>
      <c r="AJ22" s="17">
        <v>46.14</v>
      </c>
      <c r="AK22" s="17">
        <f>(((AJ22-43.95)/8.47)*10)+50</f>
        <v>52.585596221959854</v>
      </c>
      <c r="AL22" s="17">
        <v>39.29</v>
      </c>
      <c r="AM22" s="17">
        <f>(((AL22-40.77)/9.06)*10)+50</f>
        <v>48.366445916114785</v>
      </c>
      <c r="AN22" s="17">
        <f>AL22-AJ22</f>
        <v>-6.8500000000000014</v>
      </c>
      <c r="AO22" s="17">
        <v>46.55</v>
      </c>
      <c r="AP22" s="17">
        <f>(((AO22-45.87)/11.83)*10)+50</f>
        <v>50.574809805579036</v>
      </c>
      <c r="AQ22" s="17">
        <v>44.57</v>
      </c>
      <c r="AR22" s="17">
        <f>(((AQ22-44.9)/10.38)*10)+50</f>
        <v>49.682080924855491</v>
      </c>
      <c r="AS22" s="17">
        <f>AQ22-AO22</f>
        <v>-1.9799999999999969</v>
      </c>
      <c r="AT22" s="17">
        <f t="shared" ref="AT22:AW25" si="30">(F22+K22+P22+U22+Z22+AE22+AJ22+AO22)/8</f>
        <v>41.983750000000001</v>
      </c>
      <c r="AU22" s="17">
        <f t="shared" si="30"/>
        <v>51.01092645211962</v>
      </c>
      <c r="AV22" s="17">
        <f t="shared" si="30"/>
        <v>39.2425</v>
      </c>
      <c r="AW22" s="17">
        <f t="shared" si="30"/>
        <v>49.026738614536718</v>
      </c>
      <c r="AX22" s="17">
        <f t="shared" ref="AX22:AY25" si="31">AV22-AT22</f>
        <v>-2.7412500000000009</v>
      </c>
      <c r="AY22" s="17">
        <f t="shared" si="31"/>
        <v>-1.9841878375829012</v>
      </c>
      <c r="AZ22" s="18">
        <v>3</v>
      </c>
    </row>
    <row r="23" spans="1:52">
      <c r="A23" s="15">
        <v>4</v>
      </c>
      <c r="B23" s="15">
        <v>23</v>
      </c>
      <c r="C23" s="15">
        <v>2</v>
      </c>
      <c r="D23" s="15" t="s">
        <v>18</v>
      </c>
      <c r="E23" s="63">
        <v>14</v>
      </c>
      <c r="F23" s="17">
        <v>43.94</v>
      </c>
      <c r="G23" s="17">
        <f>(((F23-45.25)/10.19)*10)+50</f>
        <v>48.714425907752698</v>
      </c>
      <c r="H23" s="17">
        <v>36.090000000000003</v>
      </c>
      <c r="I23" s="17">
        <f>(((H23-36.04)/8.34)*10)+50</f>
        <v>50.05995203836931</v>
      </c>
      <c r="J23" s="17">
        <f>H23-F23</f>
        <v>-7.8499999999999943</v>
      </c>
      <c r="K23" s="17">
        <v>42</v>
      </c>
      <c r="L23" s="17">
        <f>(((K23-39.15)/9.79)*10)+50</f>
        <v>52.911133810010213</v>
      </c>
      <c r="M23" s="17">
        <v>48.14</v>
      </c>
      <c r="N23" s="17">
        <f>(((M23-48.18)/9.84)*10)+50</f>
        <v>49.959349593495936</v>
      </c>
      <c r="O23" s="17">
        <f>M23-K23</f>
        <v>6.1400000000000006</v>
      </c>
      <c r="P23" s="17">
        <v>29.11</v>
      </c>
      <c r="Q23" s="17">
        <f>(((P23-28.89)/7.13)*10)+50</f>
        <v>50.308555399719495</v>
      </c>
      <c r="R23" s="17">
        <v>29.29</v>
      </c>
      <c r="S23" s="17">
        <f>(((R23-26.07)/7.16)*10)+50</f>
        <v>54.497206703910614</v>
      </c>
      <c r="T23" s="17">
        <f>R23-P23</f>
        <v>0.17999999999999972</v>
      </c>
      <c r="U23" s="17">
        <v>25.33</v>
      </c>
      <c r="V23" s="17">
        <f>(((U23-23.96)/8.22)*10)+50</f>
        <v>51.666666666666664</v>
      </c>
      <c r="W23" s="17">
        <v>26.29</v>
      </c>
      <c r="X23" s="17">
        <f>(((W23-27.09)/9.71)*10)+50</f>
        <v>49.176107106076209</v>
      </c>
      <c r="Y23" s="17">
        <f>W23-U23</f>
        <v>0.96000000000000085</v>
      </c>
      <c r="Z23" s="17">
        <v>34.67</v>
      </c>
      <c r="AA23" s="17">
        <f>(((Z23-38.07)/9.83)*10)+50</f>
        <v>46.541200406917604</v>
      </c>
      <c r="AB23" s="17">
        <v>36.57</v>
      </c>
      <c r="AC23" s="17">
        <f>(((AB23-39.11)/11.75)*10)+50</f>
        <v>47.838297872340426</v>
      </c>
      <c r="AD23" s="17">
        <f>AB23-Z23</f>
        <v>1.8999999999999986</v>
      </c>
      <c r="AE23" s="17">
        <v>63.61</v>
      </c>
      <c r="AF23" s="15">
        <f>(((AE23-61.72)/10.12)*10)+50</f>
        <v>51.867588932806328</v>
      </c>
      <c r="AG23" s="17">
        <v>55.71</v>
      </c>
      <c r="AH23" s="17">
        <f>(((AG23-60.19)/11.44)*10)+50</f>
        <v>46.083916083916087</v>
      </c>
      <c r="AI23" s="17">
        <f>AG23-AE23</f>
        <v>-7.8999999999999986</v>
      </c>
      <c r="AJ23" s="17">
        <v>41.67</v>
      </c>
      <c r="AK23" s="17">
        <f>(((AJ23-43.95)/8.47)*10)+50</f>
        <v>47.308146399055488</v>
      </c>
      <c r="AL23" s="17">
        <v>33.75</v>
      </c>
      <c r="AM23" s="17">
        <f>(((AL23-40.77)/9.06)*10)+50</f>
        <v>42.251655629139073</v>
      </c>
      <c r="AN23" s="17">
        <f>AL23-AJ23</f>
        <v>-7.9200000000000017</v>
      </c>
      <c r="AO23" s="17">
        <v>42.44</v>
      </c>
      <c r="AP23" s="17">
        <f>(((AO23-45.87)/11.83)*10)+50</f>
        <v>47.100591715976329</v>
      </c>
      <c r="AQ23" s="17">
        <v>46.14</v>
      </c>
      <c r="AR23" s="17">
        <f>(((AQ23-44.9)/10.38)*10)+50</f>
        <v>51.194605009633911</v>
      </c>
      <c r="AS23" s="17">
        <f>AQ23-AO23</f>
        <v>3.7000000000000028</v>
      </c>
      <c r="AT23" s="17">
        <f t="shared" si="30"/>
        <v>40.346250000000005</v>
      </c>
      <c r="AU23" s="17">
        <f t="shared" si="30"/>
        <v>49.552288654863105</v>
      </c>
      <c r="AV23" s="17">
        <f t="shared" si="30"/>
        <v>38.997500000000002</v>
      </c>
      <c r="AW23" s="17">
        <f t="shared" si="30"/>
        <v>48.882636254610198</v>
      </c>
      <c r="AX23" s="17">
        <f t="shared" si="31"/>
        <v>-1.3487500000000026</v>
      </c>
      <c r="AY23" s="17">
        <f t="shared" si="31"/>
        <v>-0.6696524002529074</v>
      </c>
      <c r="AZ23" s="18">
        <v>5</v>
      </c>
    </row>
    <row r="24" spans="1:52">
      <c r="A24" s="15">
        <v>4</v>
      </c>
      <c r="B24" s="15">
        <v>16</v>
      </c>
      <c r="C24" s="15">
        <v>3</v>
      </c>
      <c r="D24" s="15" t="s">
        <v>15</v>
      </c>
      <c r="E24" s="63">
        <v>14</v>
      </c>
      <c r="F24" s="17">
        <v>47.29</v>
      </c>
      <c r="G24" s="17">
        <f>(((F24-45.25)/10.19)*10)+50</f>
        <v>52.001962708537782</v>
      </c>
      <c r="H24" s="17">
        <v>35.340000000000003</v>
      </c>
      <c r="I24" s="17">
        <f>(((H24-36.04)/8.34)*10)+50</f>
        <v>49.16067146282974</v>
      </c>
      <c r="J24" s="17">
        <f>H24-F24</f>
        <v>-11.949999999999996</v>
      </c>
      <c r="K24" s="17">
        <v>37.4</v>
      </c>
      <c r="L24" s="17">
        <f>(((K24-39.15)/9.79)*10)+50</f>
        <v>48.212461695607765</v>
      </c>
      <c r="M24" s="17">
        <v>48.29</v>
      </c>
      <c r="N24" s="17">
        <f>(((M24-48.18)/9.84)*10)+50</f>
        <v>50.111788617886177</v>
      </c>
      <c r="O24" s="17">
        <f>M24-K24</f>
        <v>10.89</v>
      </c>
      <c r="P24" s="17">
        <v>27.8</v>
      </c>
      <c r="Q24" s="17">
        <f>(((P24-28.89)/7.13)*10)+50</f>
        <v>48.471248246844318</v>
      </c>
      <c r="R24" s="17">
        <v>25.29</v>
      </c>
      <c r="S24" s="17">
        <f>(((R24-26.07)/7.16)*10)+50</f>
        <v>48.910614525139664</v>
      </c>
      <c r="T24" s="17">
        <f>R24-P24</f>
        <v>-2.5100000000000016</v>
      </c>
      <c r="U24" s="17">
        <v>25.04</v>
      </c>
      <c r="V24" s="17">
        <f>(((U24-23.96)/8.22)*10)+50</f>
        <v>51.313868613138681</v>
      </c>
      <c r="W24" s="17">
        <v>24.55</v>
      </c>
      <c r="X24" s="17">
        <f>(((W24-27.09)/9.71)*10)+50</f>
        <v>47.384140061791967</v>
      </c>
      <c r="Y24" s="17">
        <f>W24-U24</f>
        <v>-0.48999999999999844</v>
      </c>
      <c r="Z24" s="17">
        <v>37.799999999999997</v>
      </c>
      <c r="AA24" s="17">
        <f>(((Z24-38.07)/9.83)*10)+50</f>
        <v>49.725330620549336</v>
      </c>
      <c r="AB24" s="17">
        <v>38.43</v>
      </c>
      <c r="AC24" s="17">
        <f>(((AB24-39.11)/11.75)*10)+50</f>
        <v>49.421276595744679</v>
      </c>
      <c r="AD24" s="17">
        <f>AB24-Z24</f>
        <v>0.63000000000000256</v>
      </c>
      <c r="AE24" s="17">
        <v>57.75</v>
      </c>
      <c r="AF24" s="15">
        <f>(((AE24-61.72)/10.12)*10)+50</f>
        <v>46.077075098814234</v>
      </c>
      <c r="AG24" s="17">
        <v>60</v>
      </c>
      <c r="AH24" s="17">
        <f>(((AG24-60.19)/11.44)*10)+50</f>
        <v>49.833916083916087</v>
      </c>
      <c r="AI24" s="17">
        <f>AG24-AE24</f>
        <v>2.25</v>
      </c>
      <c r="AJ24" s="17">
        <v>43</v>
      </c>
      <c r="AK24" s="17">
        <f>(((AJ24-43.95)/8.47)*10)+50</f>
        <v>48.878394332939784</v>
      </c>
      <c r="AL24" s="17">
        <v>37.5</v>
      </c>
      <c r="AM24" s="17">
        <f>(((AL24-40.77)/9.06)*10)+50</f>
        <v>46.390728476821188</v>
      </c>
      <c r="AN24" s="17">
        <f>AL24-AJ24</f>
        <v>-5.5</v>
      </c>
      <c r="AO24" s="17">
        <v>44</v>
      </c>
      <c r="AP24" s="17">
        <f>(((AO24-45.87)/11.83)*10)+50</f>
        <v>48.41927303465765</v>
      </c>
      <c r="AQ24" s="17">
        <v>42.86</v>
      </c>
      <c r="AR24" s="17">
        <f>(((AQ24-44.9)/10.38)*10)+50</f>
        <v>48.03468208092486</v>
      </c>
      <c r="AS24" s="17">
        <f>AQ24-AO24</f>
        <v>-1.1400000000000006</v>
      </c>
      <c r="AT24" s="17">
        <f t="shared" si="30"/>
        <v>40.01</v>
      </c>
      <c r="AU24" s="17">
        <f t="shared" si="30"/>
        <v>49.137451793886186</v>
      </c>
      <c r="AV24" s="17">
        <f t="shared" si="30"/>
        <v>39.032499999999999</v>
      </c>
      <c r="AW24" s="17">
        <f t="shared" si="30"/>
        <v>48.655977238131797</v>
      </c>
      <c r="AX24" s="17">
        <f t="shared" si="31"/>
        <v>-0.97749999999999915</v>
      </c>
      <c r="AY24" s="17">
        <f t="shared" si="31"/>
        <v>-0.48147455575438869</v>
      </c>
      <c r="AZ24" s="18">
        <v>3</v>
      </c>
    </row>
    <row r="25" spans="1:52">
      <c r="A25" s="15">
        <v>4</v>
      </c>
      <c r="B25" s="15">
        <v>15</v>
      </c>
      <c r="C25" s="15">
        <v>4</v>
      </c>
      <c r="D25" s="15" t="s">
        <v>17</v>
      </c>
      <c r="E25" s="63">
        <v>4</v>
      </c>
      <c r="F25" s="17">
        <v>52.8</v>
      </c>
      <c r="G25" s="17">
        <f>(((F25-45.25)/10.19)*10)+50</f>
        <v>57.409224730127576</v>
      </c>
      <c r="H25" s="17">
        <v>33.03</v>
      </c>
      <c r="I25" s="17">
        <f>(((H25-36.04)/8.34)*10)+50</f>
        <v>46.390887290167868</v>
      </c>
      <c r="J25" s="17">
        <f>H25-F25</f>
        <v>-19.769999999999996</v>
      </c>
      <c r="K25" s="17">
        <v>44</v>
      </c>
      <c r="L25" s="17">
        <f>(((K25-39.15)/9.79)*10)+50</f>
        <v>54.95403472931563</v>
      </c>
      <c r="M25" s="17">
        <v>47</v>
      </c>
      <c r="N25" s="17">
        <f>(((M25-48.18)/9.84)*10)+50</f>
        <v>48.800813008130085</v>
      </c>
      <c r="O25" s="17">
        <f>M25-K25</f>
        <v>3</v>
      </c>
      <c r="P25" s="17">
        <v>36.67</v>
      </c>
      <c r="Q25" s="17">
        <f>(((P25-28.89)/7.13)*10)+50</f>
        <v>60.911640953716692</v>
      </c>
      <c r="R25" s="17">
        <v>20</v>
      </c>
      <c r="S25" s="17">
        <f>(((R25-26.07)/7.16)*10)+50</f>
        <v>41.522346368715084</v>
      </c>
      <c r="T25" s="17">
        <f>R25-P25</f>
        <v>-16.670000000000002</v>
      </c>
      <c r="U25" s="17">
        <v>32.53</v>
      </c>
      <c r="V25" s="17">
        <f>(((U25-23.96)/8.22)*10)+50</f>
        <v>60.425790754257903</v>
      </c>
      <c r="W25" s="17">
        <v>26.4</v>
      </c>
      <c r="X25" s="17">
        <f>(((W25-27.09)/9.71)*10)+50</f>
        <v>49.289392378990733</v>
      </c>
      <c r="Y25" s="17">
        <f>W25-U25</f>
        <v>-6.1300000000000026</v>
      </c>
      <c r="Z25" s="17">
        <v>34.67</v>
      </c>
      <c r="AA25" s="17">
        <f>(((Z25-38.07)/9.83)*10)+50</f>
        <v>46.541200406917604</v>
      </c>
      <c r="AB25" s="17">
        <v>37</v>
      </c>
      <c r="AC25" s="17">
        <f>(((AB25-39.11)/11.75)*10)+50</f>
        <v>48.204255319148935</v>
      </c>
      <c r="AD25" s="17">
        <f>AB25-Z25</f>
        <v>2.3299999999999983</v>
      </c>
      <c r="AE25" s="17">
        <v>65</v>
      </c>
      <c r="AF25" s="15">
        <f>(((AE25-61.72)/10.12)*10)+50</f>
        <v>53.241106719367593</v>
      </c>
      <c r="AG25" s="17">
        <v>67.5</v>
      </c>
      <c r="AH25" s="17">
        <f>(((AG25-60.19)/11.44)*10)+50</f>
        <v>56.38986013986014</v>
      </c>
      <c r="AI25" s="17">
        <f>AG25-AE25</f>
        <v>2.5</v>
      </c>
      <c r="AJ25" s="17">
        <v>46.67</v>
      </c>
      <c r="AK25" s="17">
        <f>(((AJ25-43.95)/8.47)*10)+50</f>
        <v>53.211334120425029</v>
      </c>
      <c r="AL25" s="17">
        <v>36.25</v>
      </c>
      <c r="AM25" s="17">
        <f>(((AL25-40.77)/9.06)*10)+50</f>
        <v>45.011037527593814</v>
      </c>
      <c r="AN25" s="17">
        <f>AL25-AJ25</f>
        <v>-10.420000000000002</v>
      </c>
      <c r="AO25" s="17">
        <v>44.67</v>
      </c>
      <c r="AP25" s="17">
        <f>(((AO25-45.87)/11.83)*10)+50</f>
        <v>48.985629754860526</v>
      </c>
      <c r="AQ25" s="17">
        <v>38</v>
      </c>
      <c r="AR25" s="17">
        <f>(((AQ25-44.9)/10.38)*10)+50</f>
        <v>43.352601156069369</v>
      </c>
      <c r="AS25" s="17">
        <f>AQ25-AO25</f>
        <v>-6.6700000000000017</v>
      </c>
      <c r="AT25" s="17">
        <f t="shared" si="30"/>
        <v>44.626250000000006</v>
      </c>
      <c r="AU25" s="17">
        <f t="shared" si="30"/>
        <v>54.45999527112356</v>
      </c>
      <c r="AV25" s="17">
        <f t="shared" si="30"/>
        <v>38.147500000000001</v>
      </c>
      <c r="AW25" s="17">
        <f t="shared" si="30"/>
        <v>47.370149148584503</v>
      </c>
      <c r="AX25" s="17">
        <f t="shared" si="31"/>
        <v>-6.4787500000000051</v>
      </c>
      <c r="AY25" s="17">
        <f t="shared" si="31"/>
        <v>-7.0898461225390577</v>
      </c>
      <c r="AZ25" s="18">
        <v>3</v>
      </c>
    </row>
    <row r="26" spans="1:52">
      <c r="A26" s="15"/>
      <c r="B26" s="15"/>
      <c r="C26" s="15"/>
      <c r="D26" s="54" t="s">
        <v>96</v>
      </c>
      <c r="E26" s="63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5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8"/>
    </row>
    <row r="27" spans="1:52">
      <c r="A27" s="15">
        <v>5</v>
      </c>
      <c r="B27" s="15">
        <v>21</v>
      </c>
      <c r="C27" s="15">
        <v>1</v>
      </c>
      <c r="D27" s="15" t="s">
        <v>25</v>
      </c>
      <c r="E27" s="63">
        <v>22</v>
      </c>
      <c r="F27" s="17">
        <v>47.7</v>
      </c>
      <c r="G27" s="17">
        <f t="shared" ref="G27:G33" si="32">(((F27-45.25)/10.19)*10)+50</f>
        <v>52.404317958783125</v>
      </c>
      <c r="H27" s="17">
        <v>42.62</v>
      </c>
      <c r="I27" s="17">
        <f t="shared" ref="I27:I33" si="33">(((H27-36.04)/8.34)*10)+50</f>
        <v>57.889688249400479</v>
      </c>
      <c r="J27" s="17">
        <f t="shared" ref="J27:J33" si="34">H27-F27</f>
        <v>-5.0800000000000054</v>
      </c>
      <c r="K27" s="17">
        <v>48.67</v>
      </c>
      <c r="L27" s="17">
        <f t="shared" ref="L27:L33" si="35">(((K27-39.15)/9.79)*10)+50</f>
        <v>59.724208375893774</v>
      </c>
      <c r="M27" s="17">
        <v>57.55</v>
      </c>
      <c r="N27" s="17">
        <f t="shared" ref="N27:N33" si="36">(((M27-48.18)/9.84)*10)+50</f>
        <v>59.52235772357723</v>
      </c>
      <c r="O27" s="17">
        <f t="shared" ref="O27:O33" si="37">M27-K27</f>
        <v>8.8799999999999955</v>
      </c>
      <c r="P27" s="17">
        <v>30.67</v>
      </c>
      <c r="Q27" s="17">
        <f t="shared" ref="Q27:Q33" si="38">(((P27-28.89)/7.13)*10)+50</f>
        <v>52.496493688639553</v>
      </c>
      <c r="R27" s="17">
        <v>32.36</v>
      </c>
      <c r="S27" s="17">
        <f t="shared" ref="S27:S33" si="39">(((R27-26.07)/7.16)*10)+50</f>
        <v>58.784916201117312</v>
      </c>
      <c r="T27" s="17">
        <f t="shared" ref="T27:T33" si="40">R27-P27</f>
        <v>1.6899999999999977</v>
      </c>
      <c r="U27" s="17">
        <v>26</v>
      </c>
      <c r="V27" s="17">
        <f t="shared" ref="V27:V33" si="41">(((U27-23.96)/8.22)*10)+50</f>
        <v>52.481751824817515</v>
      </c>
      <c r="W27" s="17">
        <v>36.51</v>
      </c>
      <c r="X27" s="17">
        <f t="shared" ref="X27:X33" si="42">(((W27-27.09)/9.71)*10)+50</f>
        <v>59.701338825952625</v>
      </c>
      <c r="Y27" s="17">
        <f t="shared" ref="Y27:Y33" si="43">W27-U27</f>
        <v>10.509999999999998</v>
      </c>
      <c r="Z27" s="17">
        <v>45.33</v>
      </c>
      <c r="AA27" s="17">
        <f t="shared" ref="AA27:AA33" si="44">(((Z27-38.07)/9.83)*10)+50</f>
        <v>57.385554425228889</v>
      </c>
      <c r="AB27" s="17">
        <v>50.18</v>
      </c>
      <c r="AC27" s="17">
        <f t="shared" ref="AC27:AC33" si="45">(((AB27-39.11)/11.75)*10)+50</f>
        <v>59.421276595744679</v>
      </c>
      <c r="AD27" s="17">
        <f t="shared" ref="AD27:AD33" si="46">AB27-Z27</f>
        <v>4.8500000000000014</v>
      </c>
      <c r="AE27" s="17">
        <v>59.58</v>
      </c>
      <c r="AF27" s="15">
        <f t="shared" ref="AF27:AF33" si="47">(((AE27-61.72)/10.12)*10)+50</f>
        <v>47.885375494071148</v>
      </c>
      <c r="AG27" s="17">
        <v>69.09</v>
      </c>
      <c r="AH27" s="17">
        <f t="shared" ref="AH27:AH33" si="48">(((AG27-60.19)/11.44)*10)+50</f>
        <v>57.779720279720287</v>
      </c>
      <c r="AI27" s="17">
        <f t="shared" ref="AI27:AI33" si="49">AG27-AE27</f>
        <v>9.5100000000000051</v>
      </c>
      <c r="AJ27" s="17">
        <v>50</v>
      </c>
      <c r="AK27" s="17">
        <f t="shared" ref="AK27:AK33" si="50">(((AJ27-43.95)/8.47)*10)+50</f>
        <v>57.142857142857139</v>
      </c>
      <c r="AL27" s="17">
        <v>48.07</v>
      </c>
      <c r="AM27" s="17">
        <f t="shared" ref="AM27:AM33" si="51">(((AL27-40.77)/9.06)*10)+50</f>
        <v>58.057395143487852</v>
      </c>
      <c r="AN27" s="17">
        <f t="shared" ref="AN27:AN33" si="52">AL27-AJ27</f>
        <v>-1.9299999999999997</v>
      </c>
      <c r="AO27" s="17">
        <v>54.33</v>
      </c>
      <c r="AP27" s="17">
        <f t="shared" ref="AP27:AP33" si="53">(((AO27-45.87)/11.83)*10)+50</f>
        <v>57.151310228233307</v>
      </c>
      <c r="AQ27" s="17">
        <v>52.27</v>
      </c>
      <c r="AR27" s="17">
        <f t="shared" ref="AR27:AR33" si="54">(((AQ27-44.9)/10.38)*10)+50</f>
        <v>57.100192678227366</v>
      </c>
      <c r="AS27" s="17">
        <f t="shared" ref="AS27:AS33" si="55">AQ27-AO27</f>
        <v>-2.0599999999999952</v>
      </c>
      <c r="AT27" s="17">
        <f t="shared" ref="AT27:AW33" si="56">(F27+K27+P27+U27+Z27+AE27+AJ27+AO27)/8</f>
        <v>45.284999999999997</v>
      </c>
      <c r="AU27" s="17">
        <f t="shared" si="56"/>
        <v>54.583983642315552</v>
      </c>
      <c r="AV27" s="17">
        <f t="shared" si="56"/>
        <v>48.58124999999999</v>
      </c>
      <c r="AW27" s="17">
        <f t="shared" si="56"/>
        <v>58.532110712153475</v>
      </c>
      <c r="AX27" s="17">
        <f t="shared" ref="AX27:AY33" si="57">AV27-AT27</f>
        <v>3.2962499999999935</v>
      </c>
      <c r="AY27" s="17">
        <f t="shared" si="57"/>
        <v>3.9481270698379234</v>
      </c>
      <c r="AZ27" s="18">
        <v>5</v>
      </c>
    </row>
    <row r="28" spans="1:52">
      <c r="A28" s="15">
        <v>5</v>
      </c>
      <c r="B28" s="15">
        <v>28</v>
      </c>
      <c r="C28" s="15">
        <v>2</v>
      </c>
      <c r="D28" s="15" t="s">
        <v>19</v>
      </c>
      <c r="E28" s="63">
        <v>9</v>
      </c>
      <c r="F28" s="17">
        <v>63.9</v>
      </c>
      <c r="G28" s="17">
        <f t="shared" si="32"/>
        <v>68.302257114818445</v>
      </c>
      <c r="H28" s="17">
        <v>39.08</v>
      </c>
      <c r="I28" s="17">
        <f t="shared" si="33"/>
        <v>53.645083932853716</v>
      </c>
      <c r="J28" s="17">
        <f t="shared" si="34"/>
        <v>-24.82</v>
      </c>
      <c r="K28" s="17">
        <v>72</v>
      </c>
      <c r="L28" s="17">
        <f t="shared" si="35"/>
        <v>83.554647599591419</v>
      </c>
      <c r="M28" s="17">
        <v>56.67</v>
      </c>
      <c r="N28" s="17">
        <f t="shared" si="36"/>
        <v>58.628048780487809</v>
      </c>
      <c r="O28" s="17">
        <f t="shared" si="37"/>
        <v>-15.329999999999998</v>
      </c>
      <c r="P28" s="17">
        <v>40</v>
      </c>
      <c r="Q28" s="17">
        <f t="shared" si="38"/>
        <v>65.582047685834496</v>
      </c>
      <c r="R28" s="17">
        <v>22.22</v>
      </c>
      <c r="S28" s="17">
        <f t="shared" si="39"/>
        <v>44.622905027932958</v>
      </c>
      <c r="T28" s="17">
        <f t="shared" si="40"/>
        <v>-17.78</v>
      </c>
      <c r="U28" s="17">
        <v>28.8</v>
      </c>
      <c r="V28" s="17">
        <f t="shared" si="41"/>
        <v>55.888077858880777</v>
      </c>
      <c r="W28" s="17">
        <v>33.6</v>
      </c>
      <c r="X28" s="17">
        <f t="shared" si="42"/>
        <v>56.704428424304844</v>
      </c>
      <c r="Y28" s="17">
        <f t="shared" si="43"/>
        <v>4.8000000000000007</v>
      </c>
      <c r="Z28" s="17">
        <v>62</v>
      </c>
      <c r="AA28" s="17">
        <f t="shared" si="44"/>
        <v>74.343845371312312</v>
      </c>
      <c r="AB28" s="17">
        <v>52.67</v>
      </c>
      <c r="AC28" s="17">
        <f t="shared" si="45"/>
        <v>61.540425531914892</v>
      </c>
      <c r="AD28" s="17">
        <f t="shared" si="46"/>
        <v>-9.3299999999999983</v>
      </c>
      <c r="AE28" s="17">
        <v>82.5</v>
      </c>
      <c r="AF28" s="15">
        <f t="shared" si="47"/>
        <v>70.533596837944671</v>
      </c>
      <c r="AG28" s="17">
        <v>72.78</v>
      </c>
      <c r="AH28" s="17">
        <f t="shared" si="48"/>
        <v>61.00524475524476</v>
      </c>
      <c r="AI28" s="17">
        <f t="shared" si="49"/>
        <v>-9.7199999999999989</v>
      </c>
      <c r="AJ28" s="17">
        <v>60</v>
      </c>
      <c r="AK28" s="17">
        <f t="shared" si="50"/>
        <v>68.949232585596221</v>
      </c>
      <c r="AL28" s="17">
        <v>46.11</v>
      </c>
      <c r="AM28" s="17">
        <f t="shared" si="51"/>
        <v>55.894039735099334</v>
      </c>
      <c r="AN28" s="17">
        <f t="shared" si="52"/>
        <v>-13.89</v>
      </c>
      <c r="AO28" s="17">
        <v>70</v>
      </c>
      <c r="AP28" s="17">
        <f t="shared" si="53"/>
        <v>70.397295012679635</v>
      </c>
      <c r="AQ28" s="17">
        <v>57.11</v>
      </c>
      <c r="AR28" s="17">
        <f t="shared" si="54"/>
        <v>61.763005780346816</v>
      </c>
      <c r="AS28" s="17">
        <f t="shared" si="55"/>
        <v>-12.89</v>
      </c>
      <c r="AT28" s="17">
        <f t="shared" si="56"/>
        <v>59.900000000000006</v>
      </c>
      <c r="AU28" s="17">
        <f t="shared" si="56"/>
        <v>69.693875008332242</v>
      </c>
      <c r="AV28" s="17">
        <f t="shared" si="56"/>
        <v>47.53</v>
      </c>
      <c r="AW28" s="17">
        <f t="shared" si="56"/>
        <v>56.725397746023141</v>
      </c>
      <c r="AX28" s="17">
        <f t="shared" si="57"/>
        <v>-12.370000000000005</v>
      </c>
      <c r="AY28" s="17">
        <f t="shared" si="57"/>
        <v>-12.968477262309101</v>
      </c>
      <c r="AZ28" s="18">
        <v>1</v>
      </c>
    </row>
    <row r="29" spans="1:52">
      <c r="A29" s="15">
        <v>5</v>
      </c>
      <c r="B29" s="15">
        <v>3</v>
      </c>
      <c r="C29" s="15">
        <v>3</v>
      </c>
      <c r="D29" s="15" t="s">
        <v>22</v>
      </c>
      <c r="E29" s="63">
        <v>10</v>
      </c>
      <c r="F29" s="17">
        <v>46.51</v>
      </c>
      <c r="G29" s="17">
        <f t="shared" si="32"/>
        <v>51.236506378802744</v>
      </c>
      <c r="H29" s="17">
        <v>40.53</v>
      </c>
      <c r="I29" s="17">
        <f t="shared" si="33"/>
        <v>55.383693045563554</v>
      </c>
      <c r="J29" s="17">
        <f t="shared" si="34"/>
        <v>-5.9799999999999969</v>
      </c>
      <c r="K29" s="17">
        <v>37.78</v>
      </c>
      <c r="L29" s="17">
        <f t="shared" si="35"/>
        <v>48.600612870275796</v>
      </c>
      <c r="M29" s="17">
        <v>52.2</v>
      </c>
      <c r="N29" s="17">
        <f t="shared" si="36"/>
        <v>54.085365853658537</v>
      </c>
      <c r="O29" s="17">
        <f t="shared" si="37"/>
        <v>14.420000000000002</v>
      </c>
      <c r="P29" s="17">
        <v>30.89</v>
      </c>
      <c r="Q29" s="17">
        <f t="shared" si="38"/>
        <v>52.805049088359048</v>
      </c>
      <c r="R29" s="17">
        <v>29.8</v>
      </c>
      <c r="S29" s="17">
        <f t="shared" si="39"/>
        <v>55.209497206703915</v>
      </c>
      <c r="T29" s="17">
        <f t="shared" si="40"/>
        <v>-1.0899999999999999</v>
      </c>
      <c r="U29" s="17">
        <v>26.49</v>
      </c>
      <c r="V29" s="17">
        <f t="shared" si="41"/>
        <v>53.077858880778585</v>
      </c>
      <c r="W29" s="17">
        <v>31.12</v>
      </c>
      <c r="X29" s="17">
        <f t="shared" si="42"/>
        <v>54.15036045314109</v>
      </c>
      <c r="Y29" s="17">
        <f t="shared" si="43"/>
        <v>4.6300000000000026</v>
      </c>
      <c r="Z29" s="17">
        <v>31.56</v>
      </c>
      <c r="AA29" s="17">
        <f t="shared" si="44"/>
        <v>43.377416073245165</v>
      </c>
      <c r="AB29" s="17">
        <v>47</v>
      </c>
      <c r="AC29" s="17">
        <f t="shared" si="45"/>
        <v>56.714893617021275</v>
      </c>
      <c r="AD29" s="17">
        <f t="shared" si="46"/>
        <v>15.440000000000001</v>
      </c>
      <c r="AE29" s="17">
        <v>60</v>
      </c>
      <c r="AF29" s="15">
        <f t="shared" si="47"/>
        <v>48.300395256917</v>
      </c>
      <c r="AG29" s="17">
        <v>69.5</v>
      </c>
      <c r="AH29" s="17">
        <f t="shared" si="48"/>
        <v>58.138111888111894</v>
      </c>
      <c r="AI29" s="17">
        <f t="shared" si="49"/>
        <v>9.5</v>
      </c>
      <c r="AJ29" s="17">
        <v>43.61</v>
      </c>
      <c r="AK29" s="17">
        <f t="shared" si="50"/>
        <v>49.598583234946865</v>
      </c>
      <c r="AL29" s="17">
        <v>45</v>
      </c>
      <c r="AM29" s="17">
        <f t="shared" si="51"/>
        <v>54.668874172185426</v>
      </c>
      <c r="AN29" s="17">
        <f t="shared" si="52"/>
        <v>1.3900000000000006</v>
      </c>
      <c r="AO29" s="17">
        <v>45.56</v>
      </c>
      <c r="AP29" s="17">
        <f t="shared" si="53"/>
        <v>49.737954353338971</v>
      </c>
      <c r="AQ29" s="17">
        <v>52.2</v>
      </c>
      <c r="AR29" s="17">
        <f t="shared" si="54"/>
        <v>57.032755298651253</v>
      </c>
      <c r="AS29" s="17">
        <f t="shared" si="55"/>
        <v>6.6400000000000006</v>
      </c>
      <c r="AT29" s="17">
        <f t="shared" si="56"/>
        <v>40.299999999999997</v>
      </c>
      <c r="AU29" s="17">
        <f t="shared" si="56"/>
        <v>49.591797017083024</v>
      </c>
      <c r="AV29" s="17">
        <f t="shared" si="56"/>
        <v>45.918749999999996</v>
      </c>
      <c r="AW29" s="17">
        <f t="shared" si="56"/>
        <v>55.672943941879623</v>
      </c>
      <c r="AX29" s="17">
        <f t="shared" si="57"/>
        <v>5.6187499999999986</v>
      </c>
      <c r="AY29" s="17">
        <f t="shared" si="57"/>
        <v>6.0811469247965988</v>
      </c>
      <c r="AZ29" s="18">
        <v>6</v>
      </c>
    </row>
    <row r="30" spans="1:52">
      <c r="A30" s="15">
        <v>5</v>
      </c>
      <c r="B30" s="15">
        <v>9</v>
      </c>
      <c r="C30" s="15">
        <v>4</v>
      </c>
      <c r="D30" s="15" t="s">
        <v>23</v>
      </c>
      <c r="E30" s="63">
        <v>10</v>
      </c>
      <c r="F30" s="17">
        <v>52.14</v>
      </c>
      <c r="G30" s="17">
        <f t="shared" si="32"/>
        <v>56.761530912659474</v>
      </c>
      <c r="H30" s="17">
        <v>37.15</v>
      </c>
      <c r="I30" s="17">
        <f t="shared" si="33"/>
        <v>51.330935251798557</v>
      </c>
      <c r="J30" s="17">
        <f t="shared" si="34"/>
        <v>-14.990000000000002</v>
      </c>
      <c r="K30" s="17">
        <v>40.909999999999997</v>
      </c>
      <c r="L30" s="17">
        <f t="shared" si="35"/>
        <v>51.797752808988761</v>
      </c>
      <c r="M30" s="17">
        <v>49.8</v>
      </c>
      <c r="N30" s="17">
        <f t="shared" si="36"/>
        <v>51.646341463414629</v>
      </c>
      <c r="O30" s="17">
        <f t="shared" si="37"/>
        <v>8.89</v>
      </c>
      <c r="P30" s="17">
        <v>31.45</v>
      </c>
      <c r="Q30" s="17">
        <f t="shared" si="38"/>
        <v>53.590462833099579</v>
      </c>
      <c r="R30" s="17">
        <v>30.2</v>
      </c>
      <c r="S30" s="17">
        <f t="shared" si="39"/>
        <v>55.768156424581001</v>
      </c>
      <c r="T30" s="17">
        <f t="shared" si="40"/>
        <v>-1.25</v>
      </c>
      <c r="U30" s="17">
        <v>28.15</v>
      </c>
      <c r="V30" s="17">
        <f t="shared" si="41"/>
        <v>55.097323600973233</v>
      </c>
      <c r="W30" s="17">
        <v>32.880000000000003</v>
      </c>
      <c r="X30" s="17">
        <f t="shared" si="42"/>
        <v>55.962924819773434</v>
      </c>
      <c r="Y30" s="17">
        <f t="shared" si="43"/>
        <v>4.730000000000004</v>
      </c>
      <c r="Z30" s="17">
        <v>45.27</v>
      </c>
      <c r="AA30" s="17">
        <f t="shared" si="44"/>
        <v>57.324516785350966</v>
      </c>
      <c r="AB30" s="17">
        <v>47.6</v>
      </c>
      <c r="AC30" s="17">
        <f t="shared" si="45"/>
        <v>57.225531914893622</v>
      </c>
      <c r="AD30" s="17">
        <f t="shared" si="46"/>
        <v>2.3299999999999983</v>
      </c>
      <c r="AE30" s="17">
        <v>67.73</v>
      </c>
      <c r="AF30" s="15">
        <f t="shared" si="47"/>
        <v>55.938735177865617</v>
      </c>
      <c r="AG30" s="17">
        <v>71</v>
      </c>
      <c r="AH30" s="17">
        <f t="shared" si="48"/>
        <v>59.4493006993007</v>
      </c>
      <c r="AI30" s="17">
        <f t="shared" si="49"/>
        <v>3.269999999999996</v>
      </c>
      <c r="AJ30" s="17">
        <v>53.41</v>
      </c>
      <c r="AK30" s="17">
        <f t="shared" si="50"/>
        <v>61.168831168831161</v>
      </c>
      <c r="AL30" s="17">
        <v>42.75</v>
      </c>
      <c r="AM30" s="17">
        <f t="shared" si="51"/>
        <v>52.185430463576154</v>
      </c>
      <c r="AN30" s="17">
        <f t="shared" si="52"/>
        <v>-10.659999999999997</v>
      </c>
      <c r="AO30" s="17">
        <v>51.45</v>
      </c>
      <c r="AP30" s="17">
        <f t="shared" si="53"/>
        <v>54.716821639898569</v>
      </c>
      <c r="AQ30" s="17">
        <v>49</v>
      </c>
      <c r="AR30" s="17">
        <f t="shared" si="54"/>
        <v>53.949903660886321</v>
      </c>
      <c r="AS30" s="17">
        <f t="shared" si="55"/>
        <v>-2.4500000000000028</v>
      </c>
      <c r="AT30" s="17">
        <f t="shared" si="56"/>
        <v>46.313750000000006</v>
      </c>
      <c r="AU30" s="17">
        <f t="shared" si="56"/>
        <v>55.799496865958425</v>
      </c>
      <c r="AV30" s="17">
        <f t="shared" si="56"/>
        <v>45.047499999999999</v>
      </c>
      <c r="AW30" s="17">
        <f t="shared" si="56"/>
        <v>54.689815587278048</v>
      </c>
      <c r="AX30" s="17">
        <f t="shared" si="57"/>
        <v>-1.2662500000000065</v>
      </c>
      <c r="AY30" s="17">
        <f t="shared" si="57"/>
        <v>-1.1096812786803767</v>
      </c>
      <c r="AZ30" s="18">
        <v>4</v>
      </c>
    </row>
    <row r="31" spans="1:52">
      <c r="A31" s="15">
        <v>5</v>
      </c>
      <c r="B31" s="15">
        <v>10</v>
      </c>
      <c r="C31" s="15">
        <v>5</v>
      </c>
      <c r="D31" s="15" t="s">
        <v>24</v>
      </c>
      <c r="E31" s="63">
        <v>13</v>
      </c>
      <c r="F31" s="17">
        <v>49.65</v>
      </c>
      <c r="G31" s="17">
        <f t="shared" si="32"/>
        <v>54.317958783120702</v>
      </c>
      <c r="H31" s="17">
        <v>38.950000000000003</v>
      </c>
      <c r="I31" s="17">
        <f t="shared" si="33"/>
        <v>53.489208633093533</v>
      </c>
      <c r="J31" s="17">
        <f t="shared" si="34"/>
        <v>-10.699999999999996</v>
      </c>
      <c r="K31" s="17">
        <v>44.78</v>
      </c>
      <c r="L31" s="17">
        <f t="shared" si="35"/>
        <v>55.750766087844745</v>
      </c>
      <c r="M31" s="17">
        <v>50.15</v>
      </c>
      <c r="N31" s="17">
        <f t="shared" si="36"/>
        <v>52.002032520325201</v>
      </c>
      <c r="O31" s="17">
        <f t="shared" si="37"/>
        <v>5.3699999999999974</v>
      </c>
      <c r="P31" s="17">
        <v>26.44</v>
      </c>
      <c r="Q31" s="17">
        <f t="shared" si="38"/>
        <v>46.563814866760168</v>
      </c>
      <c r="R31" s="17">
        <v>26.62</v>
      </c>
      <c r="S31" s="17">
        <f t="shared" si="39"/>
        <v>50.768156424581008</v>
      </c>
      <c r="T31" s="17">
        <f t="shared" si="40"/>
        <v>0.17999999999999972</v>
      </c>
      <c r="U31" s="17">
        <v>26</v>
      </c>
      <c r="V31" s="17">
        <f t="shared" si="41"/>
        <v>52.481751824817515</v>
      </c>
      <c r="W31" s="17">
        <v>26.58</v>
      </c>
      <c r="X31" s="17">
        <f t="shared" si="42"/>
        <v>49.474768280123584</v>
      </c>
      <c r="Y31" s="17">
        <f t="shared" si="43"/>
        <v>0.57999999999999829</v>
      </c>
      <c r="Z31" s="17">
        <v>47.33</v>
      </c>
      <c r="AA31" s="17">
        <f t="shared" si="44"/>
        <v>59.42014242115971</v>
      </c>
      <c r="AB31" s="17">
        <v>45.23</v>
      </c>
      <c r="AC31" s="17">
        <f t="shared" si="45"/>
        <v>55.208510638297867</v>
      </c>
      <c r="AD31" s="17">
        <f t="shared" si="46"/>
        <v>-2.1000000000000014</v>
      </c>
      <c r="AE31" s="17">
        <v>65.14</v>
      </c>
      <c r="AF31" s="15">
        <f t="shared" si="47"/>
        <v>53.37944664031621</v>
      </c>
      <c r="AG31" s="17">
        <v>59.62</v>
      </c>
      <c r="AH31" s="17">
        <f t="shared" si="48"/>
        <v>49.501748251748253</v>
      </c>
      <c r="AI31" s="17">
        <f t="shared" si="49"/>
        <v>-5.5200000000000031</v>
      </c>
      <c r="AJ31" s="17">
        <v>43.75</v>
      </c>
      <c r="AK31" s="17">
        <f t="shared" si="50"/>
        <v>49.763872491145214</v>
      </c>
      <c r="AL31" s="17">
        <v>43.85</v>
      </c>
      <c r="AM31" s="17">
        <f t="shared" si="51"/>
        <v>53.399558498896248</v>
      </c>
      <c r="AN31" s="17">
        <f t="shared" si="52"/>
        <v>0.10000000000000142</v>
      </c>
      <c r="AO31" s="17">
        <v>53.67</v>
      </c>
      <c r="AP31" s="17">
        <f t="shared" si="53"/>
        <v>56.593406593406598</v>
      </c>
      <c r="AQ31" s="17">
        <v>47.08</v>
      </c>
      <c r="AR31" s="17">
        <f t="shared" si="54"/>
        <v>52.100192678227359</v>
      </c>
      <c r="AS31" s="17">
        <f t="shared" si="55"/>
        <v>-6.5900000000000034</v>
      </c>
      <c r="AT31" s="17">
        <f t="shared" si="56"/>
        <v>44.594999999999999</v>
      </c>
      <c r="AU31" s="17">
        <f t="shared" si="56"/>
        <v>53.533894963571349</v>
      </c>
      <c r="AV31" s="17">
        <f t="shared" si="56"/>
        <v>42.26</v>
      </c>
      <c r="AW31" s="17">
        <f t="shared" si="56"/>
        <v>51.993021990661632</v>
      </c>
      <c r="AX31" s="17">
        <f t="shared" si="57"/>
        <v>-2.3350000000000009</v>
      </c>
      <c r="AY31" s="17">
        <f t="shared" si="57"/>
        <v>-1.5408729729097175</v>
      </c>
      <c r="AZ31" s="18">
        <v>4</v>
      </c>
    </row>
    <row r="32" spans="1:52">
      <c r="A32" s="15">
        <v>5</v>
      </c>
      <c r="B32" s="15">
        <v>2</v>
      </c>
      <c r="C32" s="15">
        <v>6</v>
      </c>
      <c r="D32" s="15" t="s">
        <v>21</v>
      </c>
      <c r="E32" s="63">
        <v>8</v>
      </c>
      <c r="F32" s="17">
        <v>44.28</v>
      </c>
      <c r="G32" s="17">
        <f t="shared" si="32"/>
        <v>49.048086359175663</v>
      </c>
      <c r="H32" s="17">
        <v>32.21</v>
      </c>
      <c r="I32" s="17">
        <f t="shared" si="33"/>
        <v>45.407673860911274</v>
      </c>
      <c r="J32" s="17">
        <f t="shared" si="34"/>
        <v>-12.07</v>
      </c>
      <c r="K32" s="17">
        <v>37.6</v>
      </c>
      <c r="L32" s="17">
        <f t="shared" si="35"/>
        <v>48.41675178753831</v>
      </c>
      <c r="M32" s="17">
        <v>47.75</v>
      </c>
      <c r="N32" s="17">
        <f t="shared" si="36"/>
        <v>49.5630081300813</v>
      </c>
      <c r="O32" s="17">
        <f t="shared" si="37"/>
        <v>10.149999999999999</v>
      </c>
      <c r="P32" s="17">
        <v>34.799999999999997</v>
      </c>
      <c r="Q32" s="17">
        <f t="shared" si="38"/>
        <v>58.288920056100977</v>
      </c>
      <c r="R32" s="17">
        <v>26.5</v>
      </c>
      <c r="S32" s="17">
        <f t="shared" si="39"/>
        <v>50.600558659217874</v>
      </c>
      <c r="T32" s="17">
        <f t="shared" si="40"/>
        <v>-8.2999999999999972</v>
      </c>
      <c r="U32" s="17">
        <v>19.68</v>
      </c>
      <c r="V32" s="17">
        <f t="shared" si="41"/>
        <v>44.79318734793187</v>
      </c>
      <c r="W32" s="17">
        <v>22.8</v>
      </c>
      <c r="X32" s="17">
        <f t="shared" si="42"/>
        <v>45.581874356333678</v>
      </c>
      <c r="Y32" s="17">
        <f t="shared" si="43"/>
        <v>3.120000000000001</v>
      </c>
      <c r="Z32" s="17">
        <v>33.6</v>
      </c>
      <c r="AA32" s="17">
        <f t="shared" si="44"/>
        <v>45.452695829094608</v>
      </c>
      <c r="AB32" s="17">
        <v>32.5</v>
      </c>
      <c r="AC32" s="17">
        <f t="shared" si="45"/>
        <v>44.374468085106386</v>
      </c>
      <c r="AD32" s="17">
        <f t="shared" si="46"/>
        <v>-1.1000000000000014</v>
      </c>
      <c r="AE32" s="17">
        <v>63.5</v>
      </c>
      <c r="AF32" s="15">
        <f t="shared" si="47"/>
        <v>51.758893280632414</v>
      </c>
      <c r="AG32" s="17">
        <v>60.31</v>
      </c>
      <c r="AH32" s="17">
        <f t="shared" si="48"/>
        <v>50.104895104895107</v>
      </c>
      <c r="AI32" s="17">
        <f t="shared" si="49"/>
        <v>-3.1899999999999977</v>
      </c>
      <c r="AJ32" s="17">
        <v>43.5</v>
      </c>
      <c r="AK32" s="17">
        <f t="shared" si="50"/>
        <v>49.468713105076738</v>
      </c>
      <c r="AL32" s="17">
        <v>40.630000000000003</v>
      </c>
      <c r="AM32" s="17">
        <f t="shared" si="51"/>
        <v>49.845474613686534</v>
      </c>
      <c r="AN32" s="17">
        <f t="shared" si="52"/>
        <v>-2.8699999999999974</v>
      </c>
      <c r="AO32" s="17">
        <v>44</v>
      </c>
      <c r="AP32" s="17">
        <f t="shared" si="53"/>
        <v>48.41927303465765</v>
      </c>
      <c r="AQ32" s="17">
        <v>42.25</v>
      </c>
      <c r="AR32" s="17">
        <f t="shared" si="54"/>
        <v>47.447013487475914</v>
      </c>
      <c r="AS32" s="17">
        <f t="shared" si="55"/>
        <v>-1.75</v>
      </c>
      <c r="AT32" s="17">
        <f t="shared" si="56"/>
        <v>40.119999999999997</v>
      </c>
      <c r="AU32" s="17">
        <f t="shared" si="56"/>
        <v>49.45581510002603</v>
      </c>
      <c r="AV32" s="17">
        <f t="shared" si="56"/>
        <v>38.118750000000006</v>
      </c>
      <c r="AW32" s="17">
        <f t="shared" si="56"/>
        <v>47.865620787213501</v>
      </c>
      <c r="AX32" s="17">
        <f t="shared" si="57"/>
        <v>-2.0012499999999918</v>
      </c>
      <c r="AY32" s="17">
        <f t="shared" si="57"/>
        <v>-1.5901943128125282</v>
      </c>
      <c r="AZ32" s="18">
        <v>2</v>
      </c>
    </row>
    <row r="33" spans="1:52">
      <c r="A33" s="15">
        <v>5</v>
      </c>
      <c r="B33" s="15">
        <v>1</v>
      </c>
      <c r="C33" s="15">
        <v>7</v>
      </c>
      <c r="D33" s="15" t="s">
        <v>20</v>
      </c>
      <c r="E33" s="63">
        <v>4</v>
      </c>
      <c r="F33" s="17">
        <v>33.78</v>
      </c>
      <c r="G33" s="17">
        <f t="shared" si="32"/>
        <v>38.743866535819436</v>
      </c>
      <c r="H33" s="17">
        <v>35.729999999999997</v>
      </c>
      <c r="I33" s="17">
        <f t="shared" si="33"/>
        <v>49.62829736211031</v>
      </c>
      <c r="J33" s="17">
        <f t="shared" si="34"/>
        <v>1.9499999999999957</v>
      </c>
      <c r="K33" s="17">
        <v>36.33</v>
      </c>
      <c r="L33" s="17">
        <f t="shared" si="35"/>
        <v>47.119509703779364</v>
      </c>
      <c r="M33" s="17">
        <v>45</v>
      </c>
      <c r="N33" s="17">
        <f t="shared" si="36"/>
        <v>46.768292682926827</v>
      </c>
      <c r="O33" s="17">
        <f t="shared" si="37"/>
        <v>8.6700000000000017</v>
      </c>
      <c r="P33" s="17">
        <v>25.67</v>
      </c>
      <c r="Q33" s="17">
        <f t="shared" si="38"/>
        <v>45.483870967741936</v>
      </c>
      <c r="R33" s="17">
        <v>29</v>
      </c>
      <c r="S33" s="17">
        <f t="shared" si="39"/>
        <v>54.092178770949722</v>
      </c>
      <c r="T33" s="17">
        <f t="shared" si="40"/>
        <v>3.3299999999999983</v>
      </c>
      <c r="U33" s="17">
        <v>19.329999999999998</v>
      </c>
      <c r="V33" s="17">
        <f t="shared" si="41"/>
        <v>44.367396593673966</v>
      </c>
      <c r="W33" s="17">
        <v>24</v>
      </c>
      <c r="X33" s="17">
        <f t="shared" si="42"/>
        <v>46.817713697219361</v>
      </c>
      <c r="Y33" s="17">
        <f t="shared" si="43"/>
        <v>4.6700000000000017</v>
      </c>
      <c r="Z33" s="17">
        <v>32.33</v>
      </c>
      <c r="AA33" s="17">
        <f t="shared" si="44"/>
        <v>44.160732451678534</v>
      </c>
      <c r="AB33" s="17">
        <v>37</v>
      </c>
      <c r="AC33" s="17">
        <f t="shared" si="45"/>
        <v>48.204255319148935</v>
      </c>
      <c r="AD33" s="17">
        <f t="shared" si="46"/>
        <v>4.6700000000000017</v>
      </c>
      <c r="AE33" s="17">
        <v>50.42</v>
      </c>
      <c r="AF33" s="15">
        <f t="shared" si="47"/>
        <v>38.833992094861664</v>
      </c>
      <c r="AG33" s="17">
        <v>48.75</v>
      </c>
      <c r="AH33" s="17">
        <f t="shared" si="48"/>
        <v>40</v>
      </c>
      <c r="AI33" s="17">
        <f t="shared" si="49"/>
        <v>-1.6700000000000017</v>
      </c>
      <c r="AJ33" s="17">
        <v>37.92</v>
      </c>
      <c r="AK33" s="17">
        <f t="shared" si="50"/>
        <v>42.880755608028338</v>
      </c>
      <c r="AL33" s="17">
        <v>38.130000000000003</v>
      </c>
      <c r="AM33" s="17">
        <f t="shared" si="51"/>
        <v>47.086092715231786</v>
      </c>
      <c r="AN33" s="17">
        <f t="shared" si="52"/>
        <v>0.21000000000000085</v>
      </c>
      <c r="AO33" s="17">
        <v>32.67</v>
      </c>
      <c r="AP33" s="17">
        <f t="shared" si="53"/>
        <v>38.841927303465766</v>
      </c>
      <c r="AQ33" s="17">
        <v>40.5</v>
      </c>
      <c r="AR33" s="17">
        <f t="shared" si="54"/>
        <v>45.761078998073216</v>
      </c>
      <c r="AS33" s="17">
        <f t="shared" si="55"/>
        <v>7.8299999999999983</v>
      </c>
      <c r="AT33" s="17">
        <f t="shared" si="56"/>
        <v>33.556250000000006</v>
      </c>
      <c r="AU33" s="17">
        <f t="shared" si="56"/>
        <v>42.554006407381124</v>
      </c>
      <c r="AV33" s="17">
        <f t="shared" si="56"/>
        <v>37.263750000000002</v>
      </c>
      <c r="AW33" s="17">
        <f t="shared" si="56"/>
        <v>47.29473869320752</v>
      </c>
      <c r="AX33" s="17">
        <f t="shared" si="57"/>
        <v>3.707499999999996</v>
      </c>
      <c r="AY33" s="17">
        <f t="shared" si="57"/>
        <v>4.7407322858263967</v>
      </c>
      <c r="AZ33" s="18">
        <v>7</v>
      </c>
    </row>
    <row r="34" spans="1:52">
      <c r="A34" s="15"/>
      <c r="B34" s="15"/>
      <c r="C34" s="15"/>
      <c r="D34" s="54" t="s">
        <v>100</v>
      </c>
      <c r="E34" s="63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5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8"/>
    </row>
    <row r="35" spans="1:52">
      <c r="A35" s="15">
        <v>6</v>
      </c>
      <c r="B35" s="15">
        <v>24</v>
      </c>
      <c r="C35" s="15">
        <v>1</v>
      </c>
      <c r="D35" s="15" t="s">
        <v>27</v>
      </c>
      <c r="E35" s="63">
        <v>9</v>
      </c>
      <c r="F35" s="17">
        <v>48.69</v>
      </c>
      <c r="G35" s="17">
        <f>(((F35-45.25)/10.19)*10)+50</f>
        <v>53.375858684985275</v>
      </c>
      <c r="H35" s="17">
        <v>38.51</v>
      </c>
      <c r="I35" s="17">
        <f>(((H35-36.04)/8.34)*10)+50</f>
        <v>52.961630695443645</v>
      </c>
      <c r="J35" s="17">
        <f>H35-F35</f>
        <v>-10.18</v>
      </c>
      <c r="K35" s="17">
        <v>48.22</v>
      </c>
      <c r="L35" s="17">
        <f>(((K35-39.15)/9.79)*10)+50</f>
        <v>59.264555669050054</v>
      </c>
      <c r="M35" s="17">
        <v>44.89</v>
      </c>
      <c r="N35" s="17">
        <f>(((M35-48.18)/9.84)*10)+50</f>
        <v>46.65650406504065</v>
      </c>
      <c r="O35" s="17">
        <f>M35-K35</f>
        <v>-3.3299999999999983</v>
      </c>
      <c r="P35" s="17">
        <v>28.44</v>
      </c>
      <c r="Q35" s="17">
        <f>(((P35-28.89)/7.13)*10)+50</f>
        <v>49.368863955119217</v>
      </c>
      <c r="R35" s="17">
        <v>24.44</v>
      </c>
      <c r="S35" s="17">
        <f>(((R35-26.07)/7.16)*10)+50</f>
        <v>47.72346368715084</v>
      </c>
      <c r="T35" s="17">
        <f>R35-P35</f>
        <v>-4</v>
      </c>
      <c r="U35" s="17">
        <v>26.22</v>
      </c>
      <c r="V35" s="17">
        <f>(((U35-23.96)/8.22)*10)+50</f>
        <v>52.749391727493915</v>
      </c>
      <c r="W35" s="17">
        <v>17.78</v>
      </c>
      <c r="X35" s="17">
        <f>(((W35-27.09)/9.71)*10)+50</f>
        <v>40.411946446961899</v>
      </c>
      <c r="Y35" s="17">
        <f>W35-U35</f>
        <v>-8.4399999999999977</v>
      </c>
      <c r="Z35" s="17">
        <v>47.33</v>
      </c>
      <c r="AA35" s="17">
        <f>(((Z35-38.07)/9.83)*10)+50</f>
        <v>59.42014242115971</v>
      </c>
      <c r="AB35" s="17">
        <v>33.78</v>
      </c>
      <c r="AC35" s="17">
        <f>(((AB35-39.11)/11.75)*10)+50</f>
        <v>45.463829787234047</v>
      </c>
      <c r="AD35" s="17">
        <f>AB35-Z35</f>
        <v>-13.549999999999997</v>
      </c>
      <c r="AE35" s="17">
        <v>66.39</v>
      </c>
      <c r="AF35" s="15">
        <f>(((AE35-61.72)/10.12)*10)+50</f>
        <v>54.614624505928859</v>
      </c>
      <c r="AG35" s="17">
        <v>63.06</v>
      </c>
      <c r="AH35" s="17">
        <f>(((AG35-60.19)/11.44)*10)+50</f>
        <v>52.50874125874126</v>
      </c>
      <c r="AI35" s="17">
        <f>AG35-AE35</f>
        <v>-3.3299999999999983</v>
      </c>
      <c r="AJ35" s="17">
        <v>43.89</v>
      </c>
      <c r="AK35" s="17">
        <f>(((AJ35-43.95)/8.47)*10)+50</f>
        <v>49.929161747343564</v>
      </c>
      <c r="AL35" s="17">
        <v>38.61</v>
      </c>
      <c r="AM35" s="17">
        <f>(((AL35-40.77)/9.06)*10)+50</f>
        <v>47.615894039735096</v>
      </c>
      <c r="AN35" s="17">
        <f>AL35-AJ35</f>
        <v>-5.2800000000000011</v>
      </c>
      <c r="AO35" s="17">
        <v>54.89</v>
      </c>
      <c r="AP35" s="17">
        <f>(((AO35-45.87)/11.83)*10)+50</f>
        <v>57.624683009298394</v>
      </c>
      <c r="AQ35" s="17">
        <v>42.22</v>
      </c>
      <c r="AR35" s="17">
        <f>(((AQ35-44.9)/10.38)*10)+50</f>
        <v>47.418111753371868</v>
      </c>
      <c r="AS35" s="17">
        <f>AQ35-AO35</f>
        <v>-12.670000000000002</v>
      </c>
      <c r="AT35" s="17">
        <f t="shared" ref="AT35:AW36" si="58">(F35+K35+P35+U35+Z35+AE35+AJ35+AO35)/8</f>
        <v>45.508749999999992</v>
      </c>
      <c r="AU35" s="17">
        <f t="shared" si="58"/>
        <v>54.543410215047381</v>
      </c>
      <c r="AV35" s="17">
        <f t="shared" si="58"/>
        <v>37.911249999999995</v>
      </c>
      <c r="AW35" s="17">
        <f t="shared" si="58"/>
        <v>47.595015216709918</v>
      </c>
      <c r="AX35" s="17">
        <f>AV35-AT35</f>
        <v>-7.5974999999999966</v>
      </c>
      <c r="AY35" s="17">
        <f>AW35-AU35</f>
        <v>-6.9483949983374629</v>
      </c>
      <c r="AZ35" s="18">
        <v>0</v>
      </c>
    </row>
    <row r="36" spans="1:52">
      <c r="A36" s="15">
        <v>6</v>
      </c>
      <c r="B36" s="15">
        <v>26</v>
      </c>
      <c r="C36" s="15">
        <v>2</v>
      </c>
      <c r="D36" s="15" t="s">
        <v>26</v>
      </c>
      <c r="E36" s="63">
        <v>15</v>
      </c>
      <c r="F36" s="17">
        <v>41.08</v>
      </c>
      <c r="G36" s="17">
        <f>(((F36-45.25)/10.19)*10)+50</f>
        <v>45.907752698724238</v>
      </c>
      <c r="H36" s="17">
        <v>30.1</v>
      </c>
      <c r="I36" s="17">
        <f>(((H36-36.04)/8.34)*10)+50</f>
        <v>42.877697841726622</v>
      </c>
      <c r="J36" s="17">
        <f>H36-F36</f>
        <v>-10.979999999999997</v>
      </c>
      <c r="K36" s="17">
        <v>36.74</v>
      </c>
      <c r="L36" s="17">
        <f>(((K36-39.15)/9.79)*10)+50</f>
        <v>47.538304392236981</v>
      </c>
      <c r="M36" s="17">
        <v>45.47</v>
      </c>
      <c r="N36" s="17">
        <f>(((M36-48.18)/9.84)*10)+50</f>
        <v>47.24593495934959</v>
      </c>
      <c r="O36" s="17">
        <f>M36-K36</f>
        <v>8.7299999999999969</v>
      </c>
      <c r="P36" s="17">
        <v>28.74</v>
      </c>
      <c r="Q36" s="17">
        <f>(((P36-28.89)/7.13)*10)+50</f>
        <v>49.789621318373065</v>
      </c>
      <c r="R36" s="17">
        <v>23.87</v>
      </c>
      <c r="S36" s="17">
        <f>(((R36-26.07)/7.16)*10)+50</f>
        <v>46.927374301675982</v>
      </c>
      <c r="T36" s="17">
        <f>R36-P36</f>
        <v>-4.8699999999999974</v>
      </c>
      <c r="U36" s="17">
        <v>18.989999999999998</v>
      </c>
      <c r="V36" s="17">
        <f>(((U36-23.96)/8.22)*10)+50</f>
        <v>43.953771289537713</v>
      </c>
      <c r="W36" s="17">
        <v>27.2</v>
      </c>
      <c r="X36" s="17">
        <f>(((W36-27.09)/9.71)*10)+50</f>
        <v>50.113285272914517</v>
      </c>
      <c r="Y36" s="17">
        <f>W36-U36</f>
        <v>8.2100000000000009</v>
      </c>
      <c r="Z36" s="17">
        <v>38</v>
      </c>
      <c r="AA36" s="17">
        <f>(((Z36-38.07)/9.83)*10)+50</f>
        <v>49.928789420142422</v>
      </c>
      <c r="AB36" s="17">
        <v>34.67</v>
      </c>
      <c r="AC36" s="17">
        <f>(((AB36-39.11)/11.75)*10)+50</f>
        <v>46.221276595744683</v>
      </c>
      <c r="AD36" s="17">
        <f>AB36-Z36</f>
        <v>-3.3299999999999983</v>
      </c>
      <c r="AE36" s="17">
        <v>59.61</v>
      </c>
      <c r="AF36" s="15">
        <f>(((AE36-61.72)/10.12)*10)+50</f>
        <v>47.915019762845851</v>
      </c>
      <c r="AG36" s="17">
        <v>56.33</v>
      </c>
      <c r="AH36" s="17">
        <f>(((AG36-60.19)/11.44)*10)+50</f>
        <v>46.625874125874127</v>
      </c>
      <c r="AI36" s="17">
        <f>AG36-AE36</f>
        <v>-3.2800000000000011</v>
      </c>
      <c r="AJ36" s="17">
        <v>42.11</v>
      </c>
      <c r="AK36" s="17">
        <f>(((AJ36-43.95)/8.47)*10)+50</f>
        <v>47.827626918536005</v>
      </c>
      <c r="AL36" s="17">
        <v>34.67</v>
      </c>
      <c r="AM36" s="17">
        <f>(((AL36-40.77)/9.06)*10)+50</f>
        <v>43.267108167770417</v>
      </c>
      <c r="AN36" s="17">
        <f>AL36-AJ36</f>
        <v>-7.4399999999999977</v>
      </c>
      <c r="AO36" s="17">
        <v>41.47</v>
      </c>
      <c r="AP36" s="17">
        <f>(((AO36-45.87)/11.83)*10)+50</f>
        <v>46.280642434488591</v>
      </c>
      <c r="AQ36" s="17">
        <v>39.869999999999997</v>
      </c>
      <c r="AR36" s="17">
        <f>(((AQ36-44.9)/10.38)*10)+50</f>
        <v>45.154142581888244</v>
      </c>
      <c r="AS36" s="17">
        <f>AQ36-AO36</f>
        <v>-1.6000000000000014</v>
      </c>
      <c r="AT36" s="17">
        <f t="shared" si="58"/>
        <v>38.342500000000001</v>
      </c>
      <c r="AU36" s="17">
        <f t="shared" si="58"/>
        <v>47.392691029360613</v>
      </c>
      <c r="AV36" s="17">
        <f t="shared" si="58"/>
        <v>36.522500000000001</v>
      </c>
      <c r="AW36" s="17">
        <f t="shared" si="58"/>
        <v>46.054086730868022</v>
      </c>
      <c r="AX36" s="17">
        <f>AV36-AT36</f>
        <v>-1.8200000000000003</v>
      </c>
      <c r="AY36" s="17">
        <f>AW36-AU36</f>
        <v>-1.3386042984925908</v>
      </c>
      <c r="AZ36" s="18">
        <v>2</v>
      </c>
    </row>
    <row r="37" spans="1:52">
      <c r="D37" s="15" t="s">
        <v>59</v>
      </c>
      <c r="E37" s="22"/>
    </row>
  </sheetData>
  <sortState ref="A4:AZ36">
    <sortCondition ref="A4:A36"/>
    <sortCondition descending="1" ref="AW4:AW36"/>
  </sortState>
  <mergeCells count="20">
    <mergeCell ref="AZ1:AZ2"/>
    <mergeCell ref="C1:C2"/>
    <mergeCell ref="AT1:AT2"/>
    <mergeCell ref="AU1:AU2"/>
    <mergeCell ref="AV1:AV2"/>
    <mergeCell ref="AW1:AW2"/>
    <mergeCell ref="AX1:AX2"/>
    <mergeCell ref="AY1:AY2"/>
    <mergeCell ref="P1:T1"/>
    <mergeCell ref="U1:Y1"/>
    <mergeCell ref="Z1:AD1"/>
    <mergeCell ref="AE1:AI1"/>
    <mergeCell ref="AJ1:AN1"/>
    <mergeCell ref="AO1:AS1"/>
    <mergeCell ref="K1:O1"/>
    <mergeCell ref="A1:A2"/>
    <mergeCell ref="B1:B2"/>
    <mergeCell ref="D1:D2"/>
    <mergeCell ref="E1:E2"/>
    <mergeCell ref="F1:J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Y37"/>
  <sheetViews>
    <sheetView topLeftCell="R13" workbookViewId="0">
      <selection activeCell="AZ21" sqref="AZ21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14.625" style="20" customWidth="1"/>
    <col min="4" max="4" width="2.5" style="20" customWidth="1"/>
    <col min="5" max="5" width="4.625" style="20" bestFit="1" customWidth="1"/>
    <col min="6" max="6" width="4.625" style="20" customWidth="1"/>
    <col min="7" max="7" width="4.25" style="20" bestFit="1" customWidth="1"/>
    <col min="8" max="8" width="4.25" style="20" customWidth="1"/>
    <col min="9" max="9" width="4.625" style="20" bestFit="1" customWidth="1"/>
    <col min="10" max="10" width="4.25" style="20" bestFit="1" customWidth="1"/>
    <col min="11" max="11" width="4.25" style="20" customWidth="1"/>
    <col min="12" max="12" width="4.25" style="20" bestFit="1" customWidth="1"/>
    <col min="13" max="13" width="4.25" style="20" customWidth="1"/>
    <col min="14" max="14" width="4.625" style="20" bestFit="1" customWidth="1"/>
    <col min="15" max="15" width="4.25" style="20" bestFit="1" customWidth="1"/>
    <col min="16" max="16" width="4.25" style="20" customWidth="1"/>
    <col min="17" max="17" width="4.25" style="20" bestFit="1" customWidth="1"/>
    <col min="18" max="18" width="4.25" style="20" customWidth="1"/>
    <col min="19" max="19" width="4.625" style="68" bestFit="1" customWidth="1"/>
    <col min="20" max="20" width="4.25" style="20" bestFit="1" customWidth="1"/>
    <col min="21" max="21" width="4.25" style="20" customWidth="1"/>
    <col min="22" max="22" width="4.25" style="20" bestFit="1" customWidth="1"/>
    <col min="23" max="23" width="4.25" style="20" customWidth="1"/>
    <col min="24" max="24" width="5.375" style="20" bestFit="1" customWidth="1"/>
    <col min="25" max="25" width="4.25" style="20" bestFit="1" customWidth="1"/>
    <col min="26" max="26" width="4.25" style="20" customWidth="1"/>
    <col min="27" max="27" width="4.25" style="20" bestFit="1" customWidth="1"/>
    <col min="28" max="28" width="4.25" style="20" customWidth="1"/>
    <col min="29" max="29" width="5.375" style="20" bestFit="1" customWidth="1"/>
    <col min="30" max="30" width="4.25" style="20" bestFit="1" customWidth="1"/>
    <col min="31" max="31" width="4.25" style="20" customWidth="1"/>
    <col min="32" max="32" width="4.625" style="20" bestFit="1" customWidth="1"/>
    <col min="33" max="33" width="4.625" style="20" customWidth="1"/>
    <col min="34" max="34" width="4.625" style="20" bestFit="1" customWidth="1"/>
    <col min="35" max="35" width="4.25" style="20" bestFit="1" customWidth="1"/>
    <col min="36" max="36" width="4.25" style="20" customWidth="1"/>
    <col min="37" max="37" width="4.25" style="20" bestFit="1" customWidth="1"/>
    <col min="38" max="38" width="4.25" style="20" customWidth="1"/>
    <col min="39" max="39" width="5.375" style="20" bestFit="1" customWidth="1"/>
    <col min="40" max="40" width="4.25" style="20" bestFit="1" customWidth="1"/>
    <col min="41" max="41" width="4.25" style="20" customWidth="1"/>
    <col min="42" max="42" width="4.25" style="20" bestFit="1" customWidth="1"/>
    <col min="43" max="43" width="4.25" style="20" customWidth="1"/>
    <col min="44" max="44" width="4.625" style="20" bestFit="1" customWidth="1"/>
    <col min="45" max="45" width="5.5" style="20" bestFit="1" customWidth="1"/>
    <col min="46" max="46" width="5.5" style="20" customWidth="1"/>
    <col min="47" max="47" width="5" style="20" bestFit="1" customWidth="1"/>
    <col min="48" max="48" width="5" style="20" customWidth="1"/>
    <col min="49" max="50" width="4.5" style="20" customWidth="1"/>
    <col min="51" max="51" width="3.125" style="20" bestFit="1" customWidth="1"/>
  </cols>
  <sheetData>
    <row r="1" spans="1:51">
      <c r="A1" s="99" t="s">
        <v>28</v>
      </c>
      <c r="B1" s="99" t="s">
        <v>60</v>
      </c>
      <c r="C1" s="99" t="s">
        <v>30</v>
      </c>
      <c r="D1" s="99" t="s">
        <v>70</v>
      </c>
      <c r="E1" s="101" t="s">
        <v>31</v>
      </c>
      <c r="F1" s="101"/>
      <c r="G1" s="101"/>
      <c r="H1" s="101"/>
      <c r="I1" s="101"/>
      <c r="J1" s="101" t="s">
        <v>32</v>
      </c>
      <c r="K1" s="101"/>
      <c r="L1" s="101"/>
      <c r="M1" s="101"/>
      <c r="N1" s="101"/>
      <c r="O1" s="101" t="s">
        <v>33</v>
      </c>
      <c r="P1" s="101"/>
      <c r="Q1" s="101"/>
      <c r="R1" s="101"/>
      <c r="S1" s="101"/>
      <c r="T1" s="101" t="s">
        <v>34</v>
      </c>
      <c r="U1" s="101"/>
      <c r="V1" s="101"/>
      <c r="W1" s="101"/>
      <c r="X1" s="101"/>
      <c r="Y1" s="101" t="s">
        <v>35</v>
      </c>
      <c r="Z1" s="101"/>
      <c r="AA1" s="101"/>
      <c r="AB1" s="101"/>
      <c r="AC1" s="101"/>
      <c r="AD1" s="101" t="s">
        <v>37</v>
      </c>
      <c r="AE1" s="101"/>
      <c r="AF1" s="101"/>
      <c r="AG1" s="101"/>
      <c r="AH1" s="101"/>
      <c r="AI1" s="101" t="s">
        <v>38</v>
      </c>
      <c r="AJ1" s="101"/>
      <c r="AK1" s="101"/>
      <c r="AL1" s="101"/>
      <c r="AM1" s="101"/>
      <c r="AN1" s="101" t="s">
        <v>39</v>
      </c>
      <c r="AO1" s="101"/>
      <c r="AP1" s="101"/>
      <c r="AQ1" s="101"/>
      <c r="AR1" s="101"/>
      <c r="AS1" s="102" t="s">
        <v>109</v>
      </c>
      <c r="AT1" s="103" t="s">
        <v>67</v>
      </c>
      <c r="AU1" s="102" t="s">
        <v>108</v>
      </c>
      <c r="AV1" s="103" t="s">
        <v>107</v>
      </c>
      <c r="AW1" s="102" t="s">
        <v>68</v>
      </c>
      <c r="AX1" s="103" t="s">
        <v>69</v>
      </c>
      <c r="AY1" s="102" t="s">
        <v>62</v>
      </c>
    </row>
    <row r="2" spans="1:51">
      <c r="A2" s="100"/>
      <c r="B2" s="100"/>
      <c r="C2" s="100"/>
      <c r="D2" s="100"/>
      <c r="E2" s="54" t="s">
        <v>63</v>
      </c>
      <c r="F2" s="54" t="s">
        <v>67</v>
      </c>
      <c r="G2" s="54" t="s">
        <v>106</v>
      </c>
      <c r="H2" s="54" t="s">
        <v>107</v>
      </c>
      <c r="I2" s="14" t="s">
        <v>61</v>
      </c>
      <c r="J2" s="54" t="s">
        <v>63</v>
      </c>
      <c r="K2" s="54" t="s">
        <v>67</v>
      </c>
      <c r="L2" s="54" t="s">
        <v>106</v>
      </c>
      <c r="M2" s="54" t="s">
        <v>107</v>
      </c>
      <c r="N2" s="14" t="s">
        <v>61</v>
      </c>
      <c r="O2" s="54" t="s">
        <v>63</v>
      </c>
      <c r="P2" s="54" t="s">
        <v>67</v>
      </c>
      <c r="Q2" s="54" t="s">
        <v>106</v>
      </c>
      <c r="R2" s="54" t="s">
        <v>107</v>
      </c>
      <c r="S2" s="67" t="s">
        <v>61</v>
      </c>
      <c r="T2" s="54" t="s">
        <v>63</v>
      </c>
      <c r="U2" s="54" t="s">
        <v>67</v>
      </c>
      <c r="V2" s="54" t="s">
        <v>106</v>
      </c>
      <c r="W2" s="54" t="s">
        <v>107</v>
      </c>
      <c r="X2" s="14" t="s">
        <v>61</v>
      </c>
      <c r="Y2" s="54" t="s">
        <v>63</v>
      </c>
      <c r="Z2" s="54" t="s">
        <v>67</v>
      </c>
      <c r="AA2" s="54" t="s">
        <v>106</v>
      </c>
      <c r="AB2" s="54" t="s">
        <v>107</v>
      </c>
      <c r="AC2" s="14" t="s">
        <v>61</v>
      </c>
      <c r="AD2" s="54" t="s">
        <v>63</v>
      </c>
      <c r="AE2" s="54" t="s">
        <v>67</v>
      </c>
      <c r="AF2" s="54" t="s">
        <v>106</v>
      </c>
      <c r="AG2" s="54" t="s">
        <v>107</v>
      </c>
      <c r="AH2" s="14" t="s">
        <v>61</v>
      </c>
      <c r="AI2" s="54" t="s">
        <v>63</v>
      </c>
      <c r="AJ2" s="54" t="s">
        <v>67</v>
      </c>
      <c r="AK2" s="54" t="s">
        <v>106</v>
      </c>
      <c r="AL2" s="54" t="s">
        <v>107</v>
      </c>
      <c r="AM2" s="14" t="s">
        <v>61</v>
      </c>
      <c r="AN2" s="54" t="s">
        <v>63</v>
      </c>
      <c r="AO2" s="54" t="s">
        <v>67</v>
      </c>
      <c r="AP2" s="54" t="s">
        <v>106</v>
      </c>
      <c r="AQ2" s="54" t="s">
        <v>107</v>
      </c>
      <c r="AR2" s="14" t="s">
        <v>61</v>
      </c>
      <c r="AS2" s="102"/>
      <c r="AT2" s="104"/>
      <c r="AU2" s="102"/>
      <c r="AV2" s="104"/>
      <c r="AW2" s="102"/>
      <c r="AX2" s="104"/>
      <c r="AY2" s="102"/>
    </row>
    <row r="3" spans="1:51">
      <c r="A3" s="55"/>
      <c r="B3" s="55"/>
      <c r="C3" s="55"/>
      <c r="D3" s="55"/>
      <c r="E3" s="54"/>
      <c r="F3" s="54"/>
      <c r="G3" s="54"/>
      <c r="H3" s="54"/>
      <c r="I3" s="14"/>
      <c r="J3" s="54"/>
      <c r="K3" s="54"/>
      <c r="L3" s="54"/>
      <c r="M3" s="54"/>
      <c r="N3" s="14"/>
      <c r="O3" s="54"/>
      <c r="P3" s="54"/>
      <c r="Q3" s="54"/>
      <c r="R3" s="54"/>
      <c r="S3" s="67"/>
      <c r="T3" s="54"/>
      <c r="U3" s="54"/>
      <c r="V3" s="54"/>
      <c r="W3" s="54"/>
      <c r="X3" s="14"/>
      <c r="Y3" s="54"/>
      <c r="Z3" s="54"/>
      <c r="AA3" s="54"/>
      <c r="AB3" s="54"/>
      <c r="AC3" s="14"/>
      <c r="AD3" s="54"/>
      <c r="AE3" s="54"/>
      <c r="AF3" s="54"/>
      <c r="AG3" s="54"/>
      <c r="AH3" s="14"/>
      <c r="AI3" s="54"/>
      <c r="AJ3" s="54"/>
      <c r="AK3" s="54"/>
      <c r="AL3" s="54"/>
      <c r="AM3" s="14"/>
      <c r="AN3" s="54"/>
      <c r="AO3" s="54"/>
      <c r="AP3" s="54"/>
      <c r="AQ3" s="54"/>
      <c r="AR3" s="14"/>
      <c r="AS3" s="52"/>
      <c r="AT3" s="53"/>
      <c r="AU3" s="52"/>
      <c r="AV3" s="53"/>
      <c r="AW3" s="52"/>
      <c r="AX3" s="53"/>
      <c r="AY3" s="52"/>
    </row>
    <row r="4" spans="1:51">
      <c r="A4" s="15">
        <v>1</v>
      </c>
      <c r="B4" s="15">
        <v>11</v>
      </c>
      <c r="C4" s="15" t="s">
        <v>0</v>
      </c>
      <c r="D4" s="63">
        <v>17</v>
      </c>
      <c r="E4" s="17">
        <v>48.13</v>
      </c>
      <c r="F4" s="17">
        <f>(((E4-45.25)/10.19)*10)+50</f>
        <v>52.82630029440628</v>
      </c>
      <c r="G4" s="17">
        <v>36.51</v>
      </c>
      <c r="H4" s="17">
        <f>(((G4-36.04)/8.34)*10)+50</f>
        <v>50.563549160671464</v>
      </c>
      <c r="I4" s="17">
        <f>G4-E4</f>
        <v>-11.620000000000005</v>
      </c>
      <c r="J4" s="17">
        <v>38.590000000000003</v>
      </c>
      <c r="K4" s="17">
        <f>(((J4-39.15)/9.79)*10)+50</f>
        <v>49.427987742594489</v>
      </c>
      <c r="L4" s="17">
        <v>46.35</v>
      </c>
      <c r="M4" s="17">
        <f>(((L4-48.18)/9.84)*10)+50</f>
        <v>48.140243902439025</v>
      </c>
      <c r="N4" s="17">
        <f>L4-J4</f>
        <v>7.759999999999998</v>
      </c>
      <c r="O4" s="17">
        <v>30.35</v>
      </c>
      <c r="P4" s="17">
        <f>(((O4-28.89)/7.13)*10)+50</f>
        <v>52.047685834502104</v>
      </c>
      <c r="Q4" s="17">
        <v>25.76</v>
      </c>
      <c r="R4" s="17">
        <f>(((Q4-26.07)/7.16)*10)+50</f>
        <v>49.567039106145252</v>
      </c>
      <c r="S4" s="17">
        <f>Q4-O4</f>
        <v>-4.59</v>
      </c>
      <c r="T4" s="17">
        <v>24.56</v>
      </c>
      <c r="U4" s="17">
        <f>(((T4-23.96)/8.22)*10)+50</f>
        <v>50.729927007299267</v>
      </c>
      <c r="V4" s="17">
        <v>29.6</v>
      </c>
      <c r="W4" s="17">
        <f>(((V4-27.09)/9.71)*10)+50</f>
        <v>52.58496395468589</v>
      </c>
      <c r="X4" s="17">
        <f>V4-T4</f>
        <v>5.0400000000000027</v>
      </c>
      <c r="Y4" s="17">
        <v>35.18</v>
      </c>
      <c r="Z4" s="17">
        <f>(((Y4-38.07)/9.83)*10)+50</f>
        <v>47.060020345879956</v>
      </c>
      <c r="AA4" s="17">
        <v>37.53</v>
      </c>
      <c r="AB4" s="17">
        <f>(((AA4-39.11)/11.75)*10)+50</f>
        <v>48.655319148936172</v>
      </c>
      <c r="AC4" s="17">
        <f>AA4-Y4</f>
        <v>2.3500000000000014</v>
      </c>
      <c r="AD4" s="17">
        <v>66.180000000000007</v>
      </c>
      <c r="AE4" s="15">
        <f>(((AD4-61.72)/10.12)*10)+50</f>
        <v>54.407114624505937</v>
      </c>
      <c r="AF4" s="17">
        <v>60.74</v>
      </c>
      <c r="AG4" s="17">
        <f>(((AF4-60.19)/11.44)*10)+50</f>
        <v>50.480769230769234</v>
      </c>
      <c r="AH4" s="17">
        <f>AF4-AD4</f>
        <v>-5.4400000000000048</v>
      </c>
      <c r="AI4" s="17">
        <v>42.5</v>
      </c>
      <c r="AJ4" s="17">
        <f>(((AI4-43.95)/8.47)*10)+50</f>
        <v>48.288075560802831</v>
      </c>
      <c r="AK4" s="17">
        <v>44.26</v>
      </c>
      <c r="AL4" s="17">
        <f>(((AK4-40.77)/9.06)*10)+50</f>
        <v>53.852097130242818</v>
      </c>
      <c r="AM4" s="17">
        <f>AK4-AI4</f>
        <v>1.759999999999998</v>
      </c>
      <c r="AN4" s="17">
        <v>51.41</v>
      </c>
      <c r="AO4" s="17">
        <f>(((AN4-45.87)/11.83)*10)+50</f>
        <v>54.683009298393912</v>
      </c>
      <c r="AP4" s="17">
        <v>44.12</v>
      </c>
      <c r="AQ4" s="17">
        <f>(((AP4-44.9)/10.38)*10)+50</f>
        <v>49.248554913294797</v>
      </c>
      <c r="AR4" s="17">
        <f>AP4-AN4</f>
        <v>-7.2899999999999991</v>
      </c>
      <c r="AS4" s="17">
        <f t="shared" ref="AS4:AV8" si="0">(E4+J4+O4+T4+Y4+AD4+AI4+AN4)/8</f>
        <v>42.112499999999997</v>
      </c>
      <c r="AT4" s="17">
        <f t="shared" si="0"/>
        <v>51.1837650885481</v>
      </c>
      <c r="AU4" s="17">
        <f t="shared" si="0"/>
        <v>40.608750000000001</v>
      </c>
      <c r="AV4" s="17">
        <f t="shared" si="0"/>
        <v>50.386567068398087</v>
      </c>
      <c r="AW4" s="17">
        <f t="shared" ref="AW4:AX8" si="1">AU4-AS4</f>
        <v>-1.5037499999999966</v>
      </c>
      <c r="AX4" s="17">
        <f t="shared" si="1"/>
        <v>-0.79719802015001306</v>
      </c>
      <c r="AY4" s="18">
        <v>4</v>
      </c>
    </row>
    <row r="5" spans="1:51">
      <c r="A5" s="15">
        <v>1</v>
      </c>
      <c r="B5" s="15">
        <v>12</v>
      </c>
      <c r="C5" s="15" t="s">
        <v>1</v>
      </c>
      <c r="D5" s="63">
        <v>8</v>
      </c>
      <c r="E5" s="17">
        <v>40.85</v>
      </c>
      <c r="F5" s="17">
        <f>(((E5-45.25)/10.19)*10)+50</f>
        <v>45.682041216879298</v>
      </c>
      <c r="G5" s="17">
        <v>34.950000000000003</v>
      </c>
      <c r="H5" s="17">
        <f>(((G5-36.04)/8.34)*10)+50</f>
        <v>48.693045563549163</v>
      </c>
      <c r="I5" s="17">
        <f>G5-E5</f>
        <v>-5.8999999999999986</v>
      </c>
      <c r="J5" s="17">
        <v>37.33</v>
      </c>
      <c r="K5" s="17">
        <f>(((J5-39.15)/9.79)*10)+50</f>
        <v>48.140960163432069</v>
      </c>
      <c r="L5" s="17">
        <v>51.75</v>
      </c>
      <c r="M5" s="17">
        <f>(((L5-48.18)/9.84)*10)+50</f>
        <v>53.628048780487802</v>
      </c>
      <c r="N5" s="17">
        <f>L5-J5</f>
        <v>14.420000000000002</v>
      </c>
      <c r="O5" s="17">
        <v>27</v>
      </c>
      <c r="P5" s="17">
        <f>(((O5-28.89)/7.13)*10)+50</f>
        <v>47.349228611500699</v>
      </c>
      <c r="Q5" s="17">
        <v>23.75</v>
      </c>
      <c r="R5" s="17">
        <f>(((Q5-26.07)/7.16)*10)+50</f>
        <v>46.759776536312849</v>
      </c>
      <c r="S5" s="17">
        <f>Q5-O5</f>
        <v>-3.25</v>
      </c>
      <c r="T5" s="17">
        <v>27.87</v>
      </c>
      <c r="U5" s="17">
        <f>(((T5-23.96)/8.22)*10)+50</f>
        <v>54.756690997566906</v>
      </c>
      <c r="V5" s="17">
        <v>21.2</v>
      </c>
      <c r="W5" s="17">
        <f>(((V5-27.09)/9.71)*10)+50</f>
        <v>43.934088568486096</v>
      </c>
      <c r="X5" s="17">
        <f>V5-T5</f>
        <v>-6.6700000000000017</v>
      </c>
      <c r="Y5" s="17">
        <v>34</v>
      </c>
      <c r="Z5" s="17">
        <f>(((Y5-38.07)/9.83)*10)+50</f>
        <v>45.859613428280774</v>
      </c>
      <c r="AA5" s="17">
        <v>31</v>
      </c>
      <c r="AB5" s="17">
        <f>(((AA5-39.11)/11.75)*10)+50</f>
        <v>43.097872340425532</v>
      </c>
      <c r="AC5" s="17">
        <f>AA5-Y5</f>
        <v>-3</v>
      </c>
      <c r="AD5" s="17">
        <v>64.17</v>
      </c>
      <c r="AE5" s="15">
        <f>(((AD5-61.72)/10.12)*10)+50</f>
        <v>52.420948616600796</v>
      </c>
      <c r="AF5" s="17">
        <v>59.38</v>
      </c>
      <c r="AG5" s="17">
        <f>(((AF5-60.19)/11.44)*10)+50</f>
        <v>49.291958041958047</v>
      </c>
      <c r="AH5" s="17">
        <f>AF5-AD5</f>
        <v>-4.7899999999999991</v>
      </c>
      <c r="AI5" s="17">
        <v>44.58</v>
      </c>
      <c r="AJ5" s="17">
        <f>(((AI5-43.95)/8.47)*10)+50</f>
        <v>50.743801652892557</v>
      </c>
      <c r="AK5" s="17">
        <v>36.25</v>
      </c>
      <c r="AL5" s="17">
        <f>(((AK5-40.77)/9.06)*10)+50</f>
        <v>45.011037527593814</v>
      </c>
      <c r="AM5" s="17">
        <f>AK5-AI5</f>
        <v>-8.3299999999999983</v>
      </c>
      <c r="AN5" s="17">
        <v>48</v>
      </c>
      <c r="AO5" s="17">
        <f>(((AN5-45.87)/11.83)*10)+50</f>
        <v>51.800507185122569</v>
      </c>
      <c r="AP5" s="17">
        <v>46</v>
      </c>
      <c r="AQ5" s="17">
        <f>(((AP5-44.9)/10.38)*10)+50</f>
        <v>51.059730250481699</v>
      </c>
      <c r="AR5" s="17">
        <f>AP5-AN5</f>
        <v>-2</v>
      </c>
      <c r="AS5" s="17">
        <f t="shared" si="0"/>
        <v>40.475000000000001</v>
      </c>
      <c r="AT5" s="17">
        <f t="shared" si="0"/>
        <v>49.594223984034457</v>
      </c>
      <c r="AU5" s="17">
        <f t="shared" si="0"/>
        <v>38.034999999999997</v>
      </c>
      <c r="AV5" s="17">
        <f t="shared" si="0"/>
        <v>47.68444470116188</v>
      </c>
      <c r="AW5" s="17">
        <f t="shared" si="1"/>
        <v>-2.4400000000000048</v>
      </c>
      <c r="AX5" s="17">
        <f t="shared" si="1"/>
        <v>-1.9097792828725773</v>
      </c>
      <c r="AY5" s="18">
        <v>1</v>
      </c>
    </row>
    <row r="6" spans="1:51">
      <c r="A6" s="15">
        <v>1</v>
      </c>
      <c r="B6" s="15">
        <v>17</v>
      </c>
      <c r="C6" s="15" t="s">
        <v>2</v>
      </c>
      <c r="D6" s="63">
        <v>18</v>
      </c>
      <c r="E6" s="17">
        <v>47.39</v>
      </c>
      <c r="F6" s="17">
        <f>(((E6-45.25)/10.19)*10)+50</f>
        <v>52.10009813542689</v>
      </c>
      <c r="G6" s="17">
        <v>38.590000000000003</v>
      </c>
      <c r="H6" s="17">
        <f>(((G6-36.04)/8.34)*10)+50</f>
        <v>53.057553956834539</v>
      </c>
      <c r="I6" s="17">
        <f>G6-E6</f>
        <v>-8.7999999999999972</v>
      </c>
      <c r="J6" s="17">
        <v>43.43</v>
      </c>
      <c r="K6" s="17">
        <f>(((J6-39.15)/9.79)*10)+50</f>
        <v>54.371807967313586</v>
      </c>
      <c r="L6" s="17">
        <v>51.56</v>
      </c>
      <c r="M6" s="17">
        <f>(((L6-48.18)/9.84)*10)+50</f>
        <v>53.434959349593498</v>
      </c>
      <c r="N6" s="17">
        <f>L6-J6</f>
        <v>8.1300000000000026</v>
      </c>
      <c r="O6" s="17">
        <v>27</v>
      </c>
      <c r="P6" s="17">
        <f>(((O6-28.89)/7.13)*10)+50</f>
        <v>47.349228611500699</v>
      </c>
      <c r="Q6" s="17">
        <v>25.56</v>
      </c>
      <c r="R6" s="17">
        <f>(((Q6-26.07)/7.16)*10)+50</f>
        <v>49.287709497206698</v>
      </c>
      <c r="S6" s="17">
        <f>Q6-O6</f>
        <v>-1.4400000000000013</v>
      </c>
      <c r="T6" s="17">
        <v>23.94</v>
      </c>
      <c r="U6" s="17">
        <f>(((T6-23.96)/8.22)*10)+50</f>
        <v>49.975669099756693</v>
      </c>
      <c r="V6" s="17">
        <v>26.22</v>
      </c>
      <c r="W6" s="17">
        <f>(((V6-27.09)/9.71)*10)+50</f>
        <v>49.104016477857876</v>
      </c>
      <c r="X6" s="17">
        <f>V6-T6</f>
        <v>2.2799999999999976</v>
      </c>
      <c r="Y6" s="17">
        <v>41.86</v>
      </c>
      <c r="Z6" s="17">
        <f>(((Y6-38.07)/9.83)*10)+50</f>
        <v>53.855544252288908</v>
      </c>
      <c r="AA6" s="17">
        <v>41.11</v>
      </c>
      <c r="AB6" s="17">
        <f>(((AA6-39.11)/11.75)*10)+50</f>
        <v>51.702127659574465</v>
      </c>
      <c r="AC6" s="17">
        <f>AA6-Y6</f>
        <v>-0.75</v>
      </c>
      <c r="AD6" s="17">
        <v>60.89</v>
      </c>
      <c r="AE6" s="15">
        <f>(((AD6-61.72)/10.12)*10)+50</f>
        <v>49.179841897233203</v>
      </c>
      <c r="AF6" s="17">
        <v>60.83</v>
      </c>
      <c r="AG6" s="17">
        <f>(((AF6-60.19)/11.44)*10)+50</f>
        <v>50.55944055944056</v>
      </c>
      <c r="AH6" s="17">
        <f>AF6-AD6</f>
        <v>-6.0000000000002274E-2</v>
      </c>
      <c r="AI6" s="17">
        <v>43.93</v>
      </c>
      <c r="AJ6" s="17">
        <f>(((AI6-43.95)/8.47)*10)+50</f>
        <v>49.976387249114516</v>
      </c>
      <c r="AK6" s="17">
        <v>40</v>
      </c>
      <c r="AL6" s="17">
        <f>(((AK6-40.77)/9.06)*10)+50</f>
        <v>49.150110375275936</v>
      </c>
      <c r="AM6" s="17">
        <f>AK6-AI6</f>
        <v>-3.9299999999999997</v>
      </c>
      <c r="AN6" s="17">
        <v>50.43</v>
      </c>
      <c r="AO6" s="17">
        <f>(((AN6-45.87)/11.83)*10)+50</f>
        <v>53.854606931530007</v>
      </c>
      <c r="AP6" s="17">
        <v>47</v>
      </c>
      <c r="AQ6" s="17">
        <f>(((AP6-44.9)/10.38)*10)+50</f>
        <v>52.02312138728324</v>
      </c>
      <c r="AR6" s="17">
        <f>AP6-AN6</f>
        <v>-3.4299999999999997</v>
      </c>
      <c r="AS6" s="17">
        <f t="shared" si="0"/>
        <v>42.358750000000001</v>
      </c>
      <c r="AT6" s="17">
        <f t="shared" si="0"/>
        <v>51.332898018020558</v>
      </c>
      <c r="AU6" s="17">
        <f t="shared" si="0"/>
        <v>41.358750000000001</v>
      </c>
      <c r="AV6" s="17">
        <f t="shared" si="0"/>
        <v>51.039879907883353</v>
      </c>
      <c r="AW6" s="17">
        <f t="shared" si="1"/>
        <v>-1</v>
      </c>
      <c r="AX6" s="17">
        <f t="shared" si="1"/>
        <v>-0.29301811013720425</v>
      </c>
      <c r="AY6" s="18">
        <v>2</v>
      </c>
    </row>
    <row r="7" spans="1:51">
      <c r="A7" s="15">
        <v>1</v>
      </c>
      <c r="B7" s="15">
        <v>20</v>
      </c>
      <c r="C7" s="15" t="s">
        <v>3</v>
      </c>
      <c r="D7" s="63">
        <v>12</v>
      </c>
      <c r="E7" s="17">
        <v>46.74</v>
      </c>
      <c r="F7" s="17">
        <f>(((E7-45.25)/10.19)*10)+50</f>
        <v>51.462217860647698</v>
      </c>
      <c r="G7" s="17">
        <v>31.04</v>
      </c>
      <c r="H7" s="17">
        <f>(((G7-36.04)/8.34)*10)+50</f>
        <v>44.004796163069543</v>
      </c>
      <c r="I7" s="17">
        <f>G7-E7</f>
        <v>-15.700000000000003</v>
      </c>
      <c r="J7" s="17">
        <v>42.8</v>
      </c>
      <c r="K7" s="17">
        <f>(((J7-39.15)/9.79)*10)+50</f>
        <v>53.72829417773238</v>
      </c>
      <c r="L7" s="17">
        <v>47.33</v>
      </c>
      <c r="M7" s="17">
        <f>(((L7-48.18)/9.84)*10)+50</f>
        <v>49.136178861788615</v>
      </c>
      <c r="N7" s="17">
        <f>L7-J7</f>
        <v>4.5300000000000011</v>
      </c>
      <c r="O7" s="17">
        <v>24.9</v>
      </c>
      <c r="P7" s="17">
        <f>(((O7-28.89)/7.13)*10)+50</f>
        <v>44.403927068723704</v>
      </c>
      <c r="Q7" s="17">
        <v>24.17</v>
      </c>
      <c r="R7" s="17">
        <f>(((Q7-26.07)/7.16)*10)+50</f>
        <v>47.346368715083798</v>
      </c>
      <c r="S7" s="17">
        <f>Q7-O7</f>
        <v>-0.72999999999999687</v>
      </c>
      <c r="T7" s="17">
        <v>23.32</v>
      </c>
      <c r="U7" s="17">
        <f>(((T7-23.96)/8.22)*10)+50</f>
        <v>49.221411192214113</v>
      </c>
      <c r="V7" s="17">
        <v>24.93</v>
      </c>
      <c r="W7" s="17">
        <f>(((V7-27.09)/9.71)*10)+50</f>
        <v>47.775489186405764</v>
      </c>
      <c r="X7" s="17">
        <f>V7-T7</f>
        <v>1.6099999999999994</v>
      </c>
      <c r="Y7" s="17">
        <v>41.1</v>
      </c>
      <c r="Z7" s="17">
        <f>(((Y7-38.07)/9.83)*10)+50</f>
        <v>53.0824008138352</v>
      </c>
      <c r="AA7" s="17">
        <v>42.5</v>
      </c>
      <c r="AB7" s="17">
        <f>(((AA7-39.11)/11.75)*10)+50</f>
        <v>52.885106382978726</v>
      </c>
      <c r="AC7" s="17">
        <f>AA7-Y7</f>
        <v>1.3999999999999986</v>
      </c>
      <c r="AD7" s="17">
        <v>62.5</v>
      </c>
      <c r="AE7" s="15">
        <f>(((AD7-61.72)/10.12)*10)+50</f>
        <v>50.770750988142296</v>
      </c>
      <c r="AF7" s="17">
        <v>58.33</v>
      </c>
      <c r="AG7" s="17">
        <f>(((AF7-60.19)/11.44)*10)+50</f>
        <v>48.374125874125873</v>
      </c>
      <c r="AH7" s="17">
        <f>AF7-AD7</f>
        <v>-4.1700000000000017</v>
      </c>
      <c r="AI7" s="17">
        <v>42.88</v>
      </c>
      <c r="AJ7" s="17">
        <f>(((AI7-43.95)/8.47)*10)+50</f>
        <v>48.736717827626919</v>
      </c>
      <c r="AK7" s="17">
        <v>40.42</v>
      </c>
      <c r="AL7" s="17">
        <f>(((AK7-40.77)/9.06)*10)+50</f>
        <v>49.613686534216335</v>
      </c>
      <c r="AM7" s="17">
        <f>AK7-AI7</f>
        <v>-2.4600000000000009</v>
      </c>
      <c r="AN7" s="17">
        <v>45.8</v>
      </c>
      <c r="AO7" s="17">
        <f>(((AN7-45.87)/11.83)*10)+50</f>
        <v>49.940828402366861</v>
      </c>
      <c r="AP7" s="17">
        <v>39.33</v>
      </c>
      <c r="AQ7" s="17">
        <f>(((AP7-44.9)/10.38)*10)+50</f>
        <v>44.633911368015411</v>
      </c>
      <c r="AR7" s="17">
        <f>AP7-AN7</f>
        <v>-6.4699999999999989</v>
      </c>
      <c r="AS7" s="17">
        <f t="shared" si="0"/>
        <v>41.255000000000003</v>
      </c>
      <c r="AT7" s="17">
        <f t="shared" si="0"/>
        <v>50.168318541411139</v>
      </c>
      <c r="AU7" s="17">
        <f t="shared" si="0"/>
        <v>38.506250000000001</v>
      </c>
      <c r="AV7" s="17">
        <f t="shared" si="0"/>
        <v>47.971207885710513</v>
      </c>
      <c r="AW7" s="17">
        <f t="shared" si="1"/>
        <v>-2.7487500000000011</v>
      </c>
      <c r="AX7" s="17">
        <f t="shared" si="1"/>
        <v>-2.1971106557006266</v>
      </c>
      <c r="AY7" s="18">
        <v>3</v>
      </c>
    </row>
    <row r="8" spans="1:51">
      <c r="A8" s="15">
        <v>1</v>
      </c>
      <c r="B8" s="15">
        <v>25</v>
      </c>
      <c r="C8" s="15" t="s">
        <v>4</v>
      </c>
      <c r="D8" s="63">
        <v>15</v>
      </c>
      <c r="E8" s="17">
        <v>43.68</v>
      </c>
      <c r="F8" s="17">
        <f>(((E8-45.25)/10.19)*10)+50</f>
        <v>48.459273797841021</v>
      </c>
      <c r="G8" s="17">
        <v>38.18</v>
      </c>
      <c r="H8" s="17">
        <f>(((G8-36.04)/8.34)*10)+50</f>
        <v>52.565947242206235</v>
      </c>
      <c r="I8" s="17">
        <f>G8-E8</f>
        <v>-5.5</v>
      </c>
      <c r="J8" s="17">
        <v>43</v>
      </c>
      <c r="K8" s="17">
        <f>(((J8-39.15)/9.79)*10)+50</f>
        <v>53.932584269662925</v>
      </c>
      <c r="L8" s="17">
        <v>52.4</v>
      </c>
      <c r="M8" s="17">
        <f>(((L8-48.18)/9.84)*10)+50</f>
        <v>54.288617886178862</v>
      </c>
      <c r="N8" s="17">
        <f>L8-J8</f>
        <v>9.3999999999999986</v>
      </c>
      <c r="O8" s="17">
        <v>30.75</v>
      </c>
      <c r="P8" s="17">
        <f>(((O8-28.89)/7.13)*10)+50</f>
        <v>52.608695652173914</v>
      </c>
      <c r="Q8" s="17">
        <v>26.8</v>
      </c>
      <c r="R8" s="17">
        <f>(((Q8-26.07)/7.16)*10)+50</f>
        <v>51.019553072625698</v>
      </c>
      <c r="S8" s="17">
        <f>Q8-O8</f>
        <v>-3.9499999999999993</v>
      </c>
      <c r="T8" s="17">
        <v>20.5</v>
      </c>
      <c r="U8" s="17">
        <f>(((T8-23.96)/8.22)*10)+50</f>
        <v>45.790754257907544</v>
      </c>
      <c r="V8" s="17">
        <v>23.89</v>
      </c>
      <c r="W8" s="17">
        <f>(((V8-27.09)/9.71)*10)+50</f>
        <v>46.704428424304844</v>
      </c>
      <c r="X8" s="17">
        <f>V8-T8</f>
        <v>3.3900000000000006</v>
      </c>
      <c r="Y8" s="17">
        <v>31.25</v>
      </c>
      <c r="Z8" s="17">
        <f>(((Y8-38.07)/9.83)*10)+50</f>
        <v>43.062054933875892</v>
      </c>
      <c r="AA8" s="17">
        <v>36.799999999999997</v>
      </c>
      <c r="AB8" s="17">
        <f>(((AA8-39.11)/11.75)*10)+50</f>
        <v>48.03404255319149</v>
      </c>
      <c r="AC8" s="17">
        <f>AA8-Y8</f>
        <v>5.5499999999999972</v>
      </c>
      <c r="AD8" s="17">
        <v>57.81</v>
      </c>
      <c r="AE8" s="15">
        <f>(((AD8-61.72)/10.12)*10)+50</f>
        <v>46.13636363636364</v>
      </c>
      <c r="AF8" s="17">
        <v>60.5</v>
      </c>
      <c r="AG8" s="17">
        <f>(((AF8-60.19)/11.44)*10)+50</f>
        <v>50.27097902097902</v>
      </c>
      <c r="AH8" s="17">
        <f>AF8-AD8</f>
        <v>2.6899999999999977</v>
      </c>
      <c r="AI8" s="17">
        <v>45.31</v>
      </c>
      <c r="AJ8" s="17">
        <f>(((AI8-43.95)/8.47)*10)+50</f>
        <v>51.605667060212511</v>
      </c>
      <c r="AK8" s="17">
        <v>41.67</v>
      </c>
      <c r="AL8" s="17">
        <f>(((AK8-40.77)/9.06)*10)+50</f>
        <v>50.993377483443709</v>
      </c>
      <c r="AM8" s="17">
        <f>AK8-AI8</f>
        <v>-3.6400000000000006</v>
      </c>
      <c r="AN8" s="17">
        <v>47.75</v>
      </c>
      <c r="AO8" s="17">
        <f>(((AN8-45.87)/11.83)*10)+50</f>
        <v>51.589180050718511</v>
      </c>
      <c r="AP8" s="17">
        <v>48.13</v>
      </c>
      <c r="AQ8" s="17">
        <f>(((AP8-44.9)/10.38)*10)+50</f>
        <v>53.111753371868986</v>
      </c>
      <c r="AR8" s="17">
        <f>AP8-AN8</f>
        <v>0.38000000000000256</v>
      </c>
      <c r="AS8" s="17">
        <f t="shared" si="0"/>
        <v>40.006250000000001</v>
      </c>
      <c r="AT8" s="17">
        <f t="shared" si="0"/>
        <v>49.148071707344499</v>
      </c>
      <c r="AU8" s="17">
        <f t="shared" si="0"/>
        <v>41.046250000000001</v>
      </c>
      <c r="AV8" s="17">
        <f t="shared" si="0"/>
        <v>50.873587381849859</v>
      </c>
      <c r="AW8" s="17">
        <f t="shared" si="1"/>
        <v>1.0399999999999991</v>
      </c>
      <c r="AX8" s="17">
        <f t="shared" si="1"/>
        <v>1.7255156745053597</v>
      </c>
      <c r="AY8" s="18">
        <v>5</v>
      </c>
    </row>
    <row r="9" spans="1:51">
      <c r="A9" s="15"/>
      <c r="B9" s="15"/>
      <c r="C9" s="15"/>
      <c r="D9" s="63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5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8"/>
    </row>
    <row r="10" spans="1:51">
      <c r="A10" s="15">
        <v>2</v>
      </c>
      <c r="B10" s="15">
        <v>4</v>
      </c>
      <c r="C10" s="15" t="s">
        <v>6</v>
      </c>
      <c r="D10" s="63">
        <v>16</v>
      </c>
      <c r="E10" s="17">
        <v>45.65</v>
      </c>
      <c r="F10" s="17">
        <f>(((E10-45.25)/10.19)*10)+50</f>
        <v>50.392541707556425</v>
      </c>
      <c r="G10" s="17">
        <v>39.19</v>
      </c>
      <c r="H10" s="17">
        <f>(((G10-36.04)/8.34)*10)+50</f>
        <v>53.776978417266186</v>
      </c>
      <c r="I10" s="17">
        <f>G10-E10</f>
        <v>-6.4600000000000009</v>
      </c>
      <c r="J10" s="17">
        <v>40</v>
      </c>
      <c r="K10" s="17">
        <f>(((J10-39.15)/9.79)*10)+50</f>
        <v>50.868232890704803</v>
      </c>
      <c r="L10" s="17">
        <v>49.25</v>
      </c>
      <c r="M10" s="17">
        <f>(((L10-48.18)/9.84)*10)+50</f>
        <v>51.087398373983739</v>
      </c>
      <c r="N10" s="17">
        <f>L10-J10</f>
        <v>9.25</v>
      </c>
      <c r="O10" s="17">
        <v>33.33</v>
      </c>
      <c r="P10" s="17">
        <f>(((O10-28.89)/7.13)*10)+50</f>
        <v>56.22720897615708</v>
      </c>
      <c r="Q10" s="17">
        <v>26.88</v>
      </c>
      <c r="R10" s="17">
        <f>(((Q10-26.07)/7.16)*10)+50</f>
        <v>51.131284916201118</v>
      </c>
      <c r="S10" s="17">
        <f>Q10-O10</f>
        <v>-6.4499999999999993</v>
      </c>
      <c r="T10" s="17">
        <v>23.73</v>
      </c>
      <c r="U10" s="17">
        <f>(((T10-23.96)/8.22)*10)+50</f>
        <v>49.720194647201943</v>
      </c>
      <c r="V10" s="17">
        <v>27.6</v>
      </c>
      <c r="W10" s="17">
        <f>(((V10-27.09)/9.71)*10)+50</f>
        <v>50.525231719876416</v>
      </c>
      <c r="X10" s="17">
        <f>V10-T10</f>
        <v>3.870000000000001</v>
      </c>
      <c r="Y10" s="17">
        <v>37.17</v>
      </c>
      <c r="Z10" s="17">
        <f>(((Y10-38.07)/9.83)*10)+50</f>
        <v>49.084435401831129</v>
      </c>
      <c r="AA10" s="17">
        <v>39.880000000000003</v>
      </c>
      <c r="AB10" s="17">
        <f>(((AA10-39.11)/11.75)*10)+50</f>
        <v>50.655319148936172</v>
      </c>
      <c r="AC10" s="17">
        <f>AA10-Y10</f>
        <v>2.7100000000000009</v>
      </c>
      <c r="AD10" s="17">
        <v>65.63</v>
      </c>
      <c r="AE10" s="15">
        <f>(((AD10-61.72)/10.12)*10)+50</f>
        <v>53.86363636363636</v>
      </c>
      <c r="AF10" s="17">
        <v>62.97</v>
      </c>
      <c r="AG10" s="17">
        <f>(((AF10-60.19)/11.44)*10)+50</f>
        <v>52.430069930069934</v>
      </c>
      <c r="AH10" s="17">
        <f>AF10-AD10</f>
        <v>-2.6599999999999966</v>
      </c>
      <c r="AI10" s="17">
        <v>45.63</v>
      </c>
      <c r="AJ10" s="17">
        <f>(((AI10-43.95)/8.47)*10)+50</f>
        <v>51.983471074380162</v>
      </c>
      <c r="AK10" s="17">
        <v>41.25</v>
      </c>
      <c r="AL10" s="17">
        <f>(((AK10-40.77)/9.06)*10)+50</f>
        <v>50.52980132450331</v>
      </c>
      <c r="AM10" s="17">
        <f>AK10-AI10</f>
        <v>-4.3800000000000026</v>
      </c>
      <c r="AN10" s="17">
        <v>45.67</v>
      </c>
      <c r="AO10" s="17">
        <f>(((AN10-45.87)/11.83)*10)+50</f>
        <v>49.830938292476759</v>
      </c>
      <c r="AP10" s="17">
        <v>47.38</v>
      </c>
      <c r="AQ10" s="17">
        <f>(((AP10-44.9)/10.38)*10)+50</f>
        <v>52.389210019267828</v>
      </c>
      <c r="AR10" s="17">
        <f>AP10-AN10</f>
        <v>1.7100000000000009</v>
      </c>
      <c r="AS10" s="17">
        <f t="shared" ref="AS10:AV13" si="2">(E10+J10+O10+T10+Y10+AD10+AI10+AN10)/8</f>
        <v>42.10125</v>
      </c>
      <c r="AT10" s="17">
        <f t="shared" si="2"/>
        <v>51.496332419243075</v>
      </c>
      <c r="AU10" s="17">
        <f t="shared" si="2"/>
        <v>41.8</v>
      </c>
      <c r="AV10" s="17">
        <f t="shared" si="2"/>
        <v>51.565661731263084</v>
      </c>
      <c r="AW10" s="17">
        <f t="shared" ref="AW10:AX13" si="3">AU10-AS10</f>
        <v>-0.30125000000000313</v>
      </c>
      <c r="AX10" s="17">
        <f t="shared" si="3"/>
        <v>6.9329312020009581E-2</v>
      </c>
      <c r="AY10" s="18">
        <v>4</v>
      </c>
    </row>
    <row r="11" spans="1:51">
      <c r="A11" s="15">
        <v>2</v>
      </c>
      <c r="B11" s="15">
        <v>7</v>
      </c>
      <c r="C11" s="15" t="s">
        <v>7</v>
      </c>
      <c r="D11" s="63">
        <v>36</v>
      </c>
      <c r="E11" s="17">
        <v>43.3</v>
      </c>
      <c r="F11" s="17">
        <f>(((E11-45.25)/10.19)*10)+50</f>
        <v>48.086359175662409</v>
      </c>
      <c r="G11" s="17">
        <v>34.31</v>
      </c>
      <c r="H11" s="17">
        <f>(((G11-36.04)/8.34)*10)+50</f>
        <v>47.925659472422069</v>
      </c>
      <c r="I11" s="17">
        <f>G11-E11</f>
        <v>-8.9899999999999949</v>
      </c>
      <c r="J11" s="17">
        <v>37.03</v>
      </c>
      <c r="K11" s="17">
        <f>(((J11-39.15)/9.79)*10)+50</f>
        <v>47.834525025536266</v>
      </c>
      <c r="L11" s="17">
        <v>45.11</v>
      </c>
      <c r="M11" s="17">
        <f>(((L11-48.18)/9.84)*10)+50</f>
        <v>46.880081300813011</v>
      </c>
      <c r="N11" s="17">
        <f>L11-J11</f>
        <v>8.0799999999999983</v>
      </c>
      <c r="O11" s="17">
        <v>27.66</v>
      </c>
      <c r="P11" s="17">
        <f>(((O11-28.89)/7.13)*10)+50</f>
        <v>48.274894810659184</v>
      </c>
      <c r="Q11" s="17">
        <v>26.89</v>
      </c>
      <c r="R11" s="17">
        <f>(((Q11-26.07)/7.16)*10)+50</f>
        <v>51.145251396648042</v>
      </c>
      <c r="S11" s="17">
        <f>Q11-O11</f>
        <v>-0.76999999999999957</v>
      </c>
      <c r="T11" s="17">
        <v>25.97</v>
      </c>
      <c r="U11" s="17">
        <f>(((T11-23.96)/8.22)*10)+50</f>
        <v>52.445255474452551</v>
      </c>
      <c r="V11" s="17">
        <v>24.82</v>
      </c>
      <c r="W11" s="17">
        <f>(((V11-27.09)/9.71)*10)+50</f>
        <v>47.662203913491247</v>
      </c>
      <c r="X11" s="17">
        <f>V11-T11</f>
        <v>-1.1499999999999986</v>
      </c>
      <c r="Y11" s="17">
        <v>35.93</v>
      </c>
      <c r="Z11" s="17">
        <f>(((Y11-38.07)/9.83)*10)+50</f>
        <v>47.822990844354017</v>
      </c>
      <c r="AA11" s="17">
        <v>34.39</v>
      </c>
      <c r="AB11" s="17">
        <f>(((AA11-39.11)/11.75)*10)+50</f>
        <v>45.982978723404258</v>
      </c>
      <c r="AC11" s="17">
        <f>AA11-Y11</f>
        <v>-1.5399999999999991</v>
      </c>
      <c r="AD11" s="17">
        <v>60</v>
      </c>
      <c r="AE11" s="15">
        <f>(((AD11-61.72)/10.12)*10)+50</f>
        <v>48.300395256917</v>
      </c>
      <c r="AF11" s="17">
        <v>53.54</v>
      </c>
      <c r="AG11" s="17">
        <f>(((AF11-60.19)/11.44)*10)+50</f>
        <v>44.18706293706294</v>
      </c>
      <c r="AH11" s="17">
        <f>AF11-AD11</f>
        <v>-6.4600000000000009</v>
      </c>
      <c r="AI11" s="17">
        <v>40</v>
      </c>
      <c r="AJ11" s="17">
        <f>(((AI11-43.95)/8.47)*10)+50</f>
        <v>45.336481700118057</v>
      </c>
      <c r="AK11" s="17">
        <v>38.26</v>
      </c>
      <c r="AL11" s="17">
        <f>(((AK11-40.77)/9.06)*10)+50</f>
        <v>47.229580573951431</v>
      </c>
      <c r="AM11" s="17">
        <f>AK11-AI11</f>
        <v>-1.740000000000002</v>
      </c>
      <c r="AN11" s="17">
        <v>46.07</v>
      </c>
      <c r="AO11" s="17">
        <f>(((AN11-45.87)/11.83)*10)+50</f>
        <v>50.169061707523248</v>
      </c>
      <c r="AP11" s="17">
        <v>41.78</v>
      </c>
      <c r="AQ11" s="17">
        <f>(((AP11-44.9)/10.38)*10)+50</f>
        <v>46.994219653179194</v>
      </c>
      <c r="AR11" s="17">
        <f>AP11-AN11</f>
        <v>-4.2899999999999991</v>
      </c>
      <c r="AS11" s="17">
        <f t="shared" si="2"/>
        <v>39.494999999999997</v>
      </c>
      <c r="AT11" s="17">
        <f t="shared" si="2"/>
        <v>48.533745499402841</v>
      </c>
      <c r="AU11" s="17">
        <f t="shared" si="2"/>
        <v>37.387500000000003</v>
      </c>
      <c r="AV11" s="17">
        <f t="shared" si="2"/>
        <v>47.250879746371517</v>
      </c>
      <c r="AW11" s="17">
        <f t="shared" si="3"/>
        <v>-2.1074999999999946</v>
      </c>
      <c r="AX11" s="17">
        <f t="shared" si="3"/>
        <v>-1.2828657530313237</v>
      </c>
      <c r="AY11" s="18">
        <v>1</v>
      </c>
    </row>
    <row r="12" spans="1:51">
      <c r="A12" s="15">
        <v>2</v>
      </c>
      <c r="B12" s="15">
        <v>18</v>
      </c>
      <c r="C12" s="15" t="s">
        <v>8</v>
      </c>
      <c r="D12" s="63">
        <v>12</v>
      </c>
      <c r="E12" s="17">
        <v>44.59</v>
      </c>
      <c r="F12" s="17">
        <f>(((E12-45.25)/10.19)*10)+50</f>
        <v>49.352306182531898</v>
      </c>
      <c r="G12" s="17">
        <v>43.75</v>
      </c>
      <c r="H12" s="17">
        <f>(((G12-36.04)/8.34)*10)+50</f>
        <v>59.244604316546763</v>
      </c>
      <c r="I12" s="17">
        <f>G12-E12</f>
        <v>-0.84000000000000341</v>
      </c>
      <c r="J12" s="17">
        <v>34.67</v>
      </c>
      <c r="K12" s="17">
        <f>(((J12-39.15)/9.79)*10)+50</f>
        <v>45.423901940755876</v>
      </c>
      <c r="L12" s="17">
        <v>51.5</v>
      </c>
      <c r="M12" s="17">
        <f>(((L12-48.18)/9.84)*10)+50</f>
        <v>53.373983739837399</v>
      </c>
      <c r="N12" s="17">
        <f>L12-J12</f>
        <v>16.829999999999998</v>
      </c>
      <c r="O12" s="17">
        <v>27.33</v>
      </c>
      <c r="P12" s="17">
        <f>(((O12-28.89)/7.13)*10)+50</f>
        <v>47.812061711079942</v>
      </c>
      <c r="Q12" s="17">
        <v>23.5</v>
      </c>
      <c r="R12" s="17">
        <f>(((Q12-26.07)/7.16)*10)+50</f>
        <v>46.410614525139664</v>
      </c>
      <c r="S12" s="17">
        <f>Q12-O12</f>
        <v>-3.8299999999999983</v>
      </c>
      <c r="T12" s="17">
        <v>20.8</v>
      </c>
      <c r="U12" s="17">
        <f>(((T12-23.96)/8.22)*10)+50</f>
        <v>46.155717761557177</v>
      </c>
      <c r="V12" s="17">
        <v>31.8</v>
      </c>
      <c r="W12" s="17">
        <f>(((V12-27.09)/9.71)*10)+50</f>
        <v>54.850669412976316</v>
      </c>
      <c r="X12" s="17">
        <f>V12-T12</f>
        <v>11</v>
      </c>
      <c r="Y12" s="17">
        <v>32.799999999999997</v>
      </c>
      <c r="Z12" s="17">
        <f>(((Y12-38.07)/9.83)*10)+50</f>
        <v>44.638860630722277</v>
      </c>
      <c r="AA12" s="17">
        <v>42</v>
      </c>
      <c r="AB12" s="17">
        <f>(((AA12-39.11)/11.75)*10)+50</f>
        <v>52.459574468085108</v>
      </c>
      <c r="AC12" s="17">
        <f>AA12-Y12</f>
        <v>9.2000000000000028</v>
      </c>
      <c r="AD12" s="17">
        <v>60.5</v>
      </c>
      <c r="AE12" s="15">
        <f>(((AD12-61.72)/10.12)*10)+50</f>
        <v>48.794466403162055</v>
      </c>
      <c r="AF12" s="17">
        <v>66.67</v>
      </c>
      <c r="AG12" s="17">
        <f>(((AF12-60.19)/11.44)*10)+50</f>
        <v>55.664335664335667</v>
      </c>
      <c r="AH12" s="17">
        <f>AF12-AD12</f>
        <v>6.1700000000000017</v>
      </c>
      <c r="AI12" s="17">
        <v>48.17</v>
      </c>
      <c r="AJ12" s="17">
        <f>(((AI12-43.95)/8.47)*10)+50</f>
        <v>54.982290436835889</v>
      </c>
      <c r="AK12" s="17">
        <v>48.54</v>
      </c>
      <c r="AL12" s="17">
        <f>(((AK12-40.77)/9.06)*10)+50</f>
        <v>58.576158940397349</v>
      </c>
      <c r="AM12" s="17">
        <f>AK12-AI12</f>
        <v>0.36999999999999744</v>
      </c>
      <c r="AN12" s="17">
        <v>45.33</v>
      </c>
      <c r="AO12" s="17">
        <f>(((AN12-45.87)/11.83)*10)+50</f>
        <v>49.543533389687234</v>
      </c>
      <c r="AP12" s="17">
        <v>52</v>
      </c>
      <c r="AQ12" s="17">
        <f>(((AP12-44.9)/10.38)*10)+50</f>
        <v>56.840077071290949</v>
      </c>
      <c r="AR12" s="17">
        <f>AP12-AN12</f>
        <v>6.6700000000000017</v>
      </c>
      <c r="AS12" s="17">
        <f t="shared" si="2"/>
        <v>39.27375</v>
      </c>
      <c r="AT12" s="17">
        <f t="shared" si="2"/>
        <v>48.33789230704155</v>
      </c>
      <c r="AU12" s="17">
        <f t="shared" si="2"/>
        <v>44.970000000000006</v>
      </c>
      <c r="AV12" s="17">
        <f t="shared" si="2"/>
        <v>54.677502267326162</v>
      </c>
      <c r="AW12" s="17">
        <f t="shared" si="3"/>
        <v>5.6962500000000063</v>
      </c>
      <c r="AX12" s="17">
        <f t="shared" si="3"/>
        <v>6.3396099602846121</v>
      </c>
      <c r="AY12" s="18">
        <v>6</v>
      </c>
    </row>
    <row r="13" spans="1:51">
      <c r="A13" s="15">
        <v>2</v>
      </c>
      <c r="B13" s="15">
        <v>27</v>
      </c>
      <c r="C13" s="15" t="s">
        <v>5</v>
      </c>
      <c r="D13" s="63">
        <v>37</v>
      </c>
      <c r="E13" s="17">
        <v>45.32</v>
      </c>
      <c r="F13" s="17">
        <f>(((E13-45.25)/10.19)*10)+50</f>
        <v>50.068694798822378</v>
      </c>
      <c r="G13" s="17">
        <v>33.119999999999997</v>
      </c>
      <c r="H13" s="17">
        <f>(((G13-36.04)/8.34)*10)+50</f>
        <v>46.498800959232611</v>
      </c>
      <c r="I13" s="17">
        <f>G13-E13</f>
        <v>-12.200000000000003</v>
      </c>
      <c r="J13" s="17">
        <v>42</v>
      </c>
      <c r="K13" s="17">
        <f>(((J13-39.15)/9.79)*10)+50</f>
        <v>52.911133810010213</v>
      </c>
      <c r="L13" s="17">
        <v>44.11</v>
      </c>
      <c r="M13" s="17">
        <f>(((L13-48.18)/9.84)*10)+50</f>
        <v>45.863821138211378</v>
      </c>
      <c r="N13" s="17">
        <f>L13-J13</f>
        <v>2.1099999999999994</v>
      </c>
      <c r="O13" s="17">
        <v>33.33</v>
      </c>
      <c r="P13" s="17">
        <f>(((O13-28.89)/7.13)*10)+50</f>
        <v>56.22720897615708</v>
      </c>
      <c r="Q13" s="17">
        <v>24.65</v>
      </c>
      <c r="R13" s="17">
        <f>(((Q13-26.07)/7.16)*10)+50</f>
        <v>48.016759776536311</v>
      </c>
      <c r="S13" s="17">
        <f>Q13-O13</f>
        <v>-8.68</v>
      </c>
      <c r="T13" s="17">
        <v>23.38</v>
      </c>
      <c r="U13" s="17">
        <f>(((T13-23.96)/8.22)*10)+50</f>
        <v>49.29440389294404</v>
      </c>
      <c r="V13" s="17">
        <v>25.84</v>
      </c>
      <c r="W13" s="17">
        <f>(((V13-27.09)/9.71)*10)+50</f>
        <v>48.712667353244079</v>
      </c>
      <c r="X13" s="17">
        <f>V13-T13</f>
        <v>2.4600000000000009</v>
      </c>
      <c r="Y13" s="17">
        <v>39.11</v>
      </c>
      <c r="Z13" s="17">
        <f>(((Y13-38.07)/9.83)*10)+50</f>
        <v>51.057985757884026</v>
      </c>
      <c r="AA13" s="17">
        <v>34.92</v>
      </c>
      <c r="AB13" s="17">
        <f>(((AA13-39.11)/11.75)*10)+50</f>
        <v>46.434042553191489</v>
      </c>
      <c r="AC13" s="17">
        <f>AA13-Y13</f>
        <v>-4.1899999999999977</v>
      </c>
      <c r="AD13" s="17">
        <v>64.58</v>
      </c>
      <c r="AE13" s="15">
        <f>(((AD13-61.72)/10.12)*10)+50</f>
        <v>52.826086956521742</v>
      </c>
      <c r="AF13" s="17">
        <v>55.61</v>
      </c>
      <c r="AG13" s="17">
        <f>(((AF13-60.19)/11.44)*10)+50</f>
        <v>45.9965034965035</v>
      </c>
      <c r="AH13" s="17">
        <f>AF13-AD13</f>
        <v>-8.9699999999999989</v>
      </c>
      <c r="AI13" s="17">
        <v>42.64</v>
      </c>
      <c r="AJ13" s="17">
        <f>(((AI13-43.95)/8.47)*10)+50</f>
        <v>48.45336481700118</v>
      </c>
      <c r="AK13" s="17">
        <v>38.450000000000003</v>
      </c>
      <c r="AL13" s="17">
        <f>(((AK13-40.77)/9.06)*10)+50</f>
        <v>47.439293598233995</v>
      </c>
      <c r="AM13" s="17">
        <f>AK13-AI13</f>
        <v>-4.1899999999999977</v>
      </c>
      <c r="AN13" s="17">
        <v>45.78</v>
      </c>
      <c r="AO13" s="17">
        <f>(((AN13-45.87)/11.83)*10)+50</f>
        <v>49.92392223161454</v>
      </c>
      <c r="AP13" s="17">
        <v>40.92</v>
      </c>
      <c r="AQ13" s="17">
        <f>(((AP13-44.9)/10.38)*10)+50</f>
        <v>46.165703275529872</v>
      </c>
      <c r="AR13" s="17">
        <f>AP13-AN13</f>
        <v>-4.8599999999999994</v>
      </c>
      <c r="AS13" s="17">
        <f t="shared" si="2"/>
        <v>42.017499999999998</v>
      </c>
      <c r="AT13" s="17">
        <f t="shared" si="2"/>
        <v>51.345350155119398</v>
      </c>
      <c r="AU13" s="17">
        <f t="shared" si="2"/>
        <v>37.202500000000001</v>
      </c>
      <c r="AV13" s="17">
        <f t="shared" si="2"/>
        <v>46.890949018835407</v>
      </c>
      <c r="AW13" s="17">
        <f t="shared" si="3"/>
        <v>-4.8149999999999977</v>
      </c>
      <c r="AX13" s="17">
        <f t="shared" si="3"/>
        <v>-4.454401136283991</v>
      </c>
      <c r="AY13" s="18">
        <v>2</v>
      </c>
    </row>
    <row r="14" spans="1:51">
      <c r="A14" s="15"/>
      <c r="B14" s="15"/>
      <c r="C14" s="15"/>
      <c r="D14" s="63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5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8"/>
    </row>
    <row r="15" spans="1:51">
      <c r="A15" s="15">
        <v>3</v>
      </c>
      <c r="B15" s="15">
        <v>5</v>
      </c>
      <c r="C15" s="15" t="s">
        <v>9</v>
      </c>
      <c r="D15" s="63">
        <v>17</v>
      </c>
      <c r="E15" s="17">
        <v>43.03</v>
      </c>
      <c r="F15" s="17">
        <f t="shared" ref="F15:F20" si="4">(((E15-45.25)/10.19)*10)+50</f>
        <v>47.821393523061829</v>
      </c>
      <c r="G15" s="17">
        <v>36.75</v>
      </c>
      <c r="H15" s="17">
        <f t="shared" ref="H15:H20" si="5">(((G15-36.04)/8.34)*10)+50</f>
        <v>50.851318944844124</v>
      </c>
      <c r="I15" s="17">
        <f t="shared" ref="I15:I20" si="6">G15-E15</f>
        <v>-6.2800000000000011</v>
      </c>
      <c r="J15" s="17">
        <v>34.19</v>
      </c>
      <c r="K15" s="17">
        <f t="shared" ref="K15:K20" si="7">(((J15-39.15)/9.79)*10)+50</f>
        <v>44.933605720122571</v>
      </c>
      <c r="L15" s="17">
        <v>47.88</v>
      </c>
      <c r="M15" s="17">
        <f t="shared" ref="M15:M20" si="8">(((L15-48.18)/9.84)*10)+50</f>
        <v>49.695121951219512</v>
      </c>
      <c r="N15" s="17">
        <f t="shared" ref="N15:N20" si="9">L15-J15</f>
        <v>13.690000000000005</v>
      </c>
      <c r="O15" s="17">
        <v>26.57</v>
      </c>
      <c r="P15" s="17">
        <f t="shared" ref="P15:P20" si="10">(((O15-28.89)/7.13)*10)+50</f>
        <v>46.746143057503502</v>
      </c>
      <c r="Q15" s="17">
        <v>25.18</v>
      </c>
      <c r="R15" s="17">
        <f t="shared" ref="R15:R20" si="11">(((Q15-26.07)/7.16)*10)+50</f>
        <v>48.756983240223462</v>
      </c>
      <c r="S15" s="17">
        <f t="shared" ref="S15:S20" si="12">Q15-O15</f>
        <v>-1.3900000000000006</v>
      </c>
      <c r="T15" s="17">
        <v>25.1</v>
      </c>
      <c r="U15" s="17">
        <f t="shared" ref="U15:U20" si="13">(((T15-23.96)/8.22)*10)+50</f>
        <v>51.386861313868614</v>
      </c>
      <c r="V15" s="17">
        <v>26.07</v>
      </c>
      <c r="W15" s="17">
        <f t="shared" ref="W15:W20" si="14">(((V15-27.09)/9.71)*10)+50</f>
        <v>48.949536560247168</v>
      </c>
      <c r="X15" s="17">
        <f t="shared" ref="X15:X20" si="15">V15-T15</f>
        <v>0.96999999999999886</v>
      </c>
      <c r="Y15" s="17">
        <v>38</v>
      </c>
      <c r="Z15" s="17">
        <f t="shared" ref="Z15:Z20" si="16">(((Y15-38.07)/9.83)*10)+50</f>
        <v>49.928789420142422</v>
      </c>
      <c r="AA15" s="17">
        <v>38.94</v>
      </c>
      <c r="AB15" s="17">
        <f t="shared" ref="AB15:AB20" si="17">(((AA15-39.11)/11.75)*10)+50</f>
        <v>49.855319148936168</v>
      </c>
      <c r="AC15" s="17">
        <f t="shared" ref="AC15:AC20" si="18">AA15-Y15</f>
        <v>0.93999999999999773</v>
      </c>
      <c r="AD15" s="17">
        <v>60.71</v>
      </c>
      <c r="AE15" s="15">
        <f t="shared" ref="AE15:AE20" si="19">(((AD15-61.72)/10.12)*10)+50</f>
        <v>49.001976284584984</v>
      </c>
      <c r="AF15" s="17">
        <v>63.82</v>
      </c>
      <c r="AG15" s="17">
        <f t="shared" ref="AG15:AG20" si="20">(((AF15-60.19)/11.44)*10)+50</f>
        <v>53.173076923076927</v>
      </c>
      <c r="AH15" s="17">
        <f t="shared" ref="AH15:AH20" si="21">AF15-AD15</f>
        <v>3.1099999999999994</v>
      </c>
      <c r="AI15" s="17">
        <v>42.14</v>
      </c>
      <c r="AJ15" s="17">
        <f t="shared" ref="AJ15:AJ20" si="22">(((AI15-43.95)/8.47)*10)+50</f>
        <v>47.863046044864227</v>
      </c>
      <c r="AK15" s="17">
        <v>40.74</v>
      </c>
      <c r="AL15" s="17">
        <f t="shared" ref="AL15:AL20" si="23">(((AK15-40.77)/9.06)*10)+50</f>
        <v>49.966887417218544</v>
      </c>
      <c r="AM15" s="17">
        <f t="shared" ref="AM15:AM20" si="24">AK15-AI15</f>
        <v>-1.3999999999999986</v>
      </c>
      <c r="AN15" s="17">
        <v>41.43</v>
      </c>
      <c r="AO15" s="17">
        <f t="shared" ref="AO15:AO20" si="25">(((AN15-45.87)/11.83)*10)+50</f>
        <v>46.246830092983942</v>
      </c>
      <c r="AP15" s="17">
        <v>44.47</v>
      </c>
      <c r="AQ15" s="17">
        <f t="shared" ref="AQ15:AQ20" si="26">(((AP15-44.9)/10.38)*10)+50</f>
        <v>49.585741811175339</v>
      </c>
      <c r="AR15" s="17">
        <f t="shared" ref="AR15:AR20" si="27">AP15-AN15</f>
        <v>3.0399999999999991</v>
      </c>
      <c r="AS15" s="17">
        <f t="shared" ref="AS15:AV20" si="28">(E15+J15+O15+T15+Y15+AD15+AI15+AN15)/8</f>
        <v>38.896250000000002</v>
      </c>
      <c r="AT15" s="17">
        <f t="shared" si="28"/>
        <v>47.991080682141515</v>
      </c>
      <c r="AU15" s="17">
        <f t="shared" si="28"/>
        <v>40.481250000000003</v>
      </c>
      <c r="AV15" s="17">
        <f t="shared" si="28"/>
        <v>50.104248249617655</v>
      </c>
      <c r="AW15" s="17">
        <f t="shared" ref="AW15:AX20" si="29">AU15-AS15</f>
        <v>1.5850000000000009</v>
      </c>
      <c r="AX15" s="17">
        <f t="shared" si="29"/>
        <v>2.1131675674761397</v>
      </c>
      <c r="AY15" s="18">
        <v>5</v>
      </c>
    </row>
    <row r="16" spans="1:51">
      <c r="A16" s="15">
        <v>3</v>
      </c>
      <c r="B16" s="15">
        <v>6</v>
      </c>
      <c r="C16" s="15" t="s">
        <v>13</v>
      </c>
      <c r="D16" s="63">
        <v>18</v>
      </c>
      <c r="E16" s="17">
        <v>44.36</v>
      </c>
      <c r="F16" s="17">
        <f t="shared" si="4"/>
        <v>49.126594700686951</v>
      </c>
      <c r="G16" s="17">
        <v>33.4</v>
      </c>
      <c r="H16" s="17">
        <f t="shared" si="5"/>
        <v>46.834532374100718</v>
      </c>
      <c r="I16" s="17">
        <f t="shared" si="6"/>
        <v>-10.96</v>
      </c>
      <c r="J16" s="17">
        <v>34</v>
      </c>
      <c r="K16" s="17">
        <f t="shared" si="7"/>
        <v>44.739530132788559</v>
      </c>
      <c r="L16" s="17">
        <v>44.11</v>
      </c>
      <c r="M16" s="17">
        <f t="shared" si="8"/>
        <v>45.863821138211378</v>
      </c>
      <c r="N16" s="17">
        <f t="shared" si="9"/>
        <v>10.11</v>
      </c>
      <c r="O16" s="17">
        <v>27.78</v>
      </c>
      <c r="P16" s="17">
        <f t="shared" si="10"/>
        <v>48.443197755960732</v>
      </c>
      <c r="Q16" s="17">
        <v>25</v>
      </c>
      <c r="R16" s="17">
        <f t="shared" si="11"/>
        <v>48.505586592178773</v>
      </c>
      <c r="S16" s="17">
        <f t="shared" si="12"/>
        <v>-2.7800000000000011</v>
      </c>
      <c r="T16" s="17">
        <v>21.93</v>
      </c>
      <c r="U16" s="17">
        <f t="shared" si="13"/>
        <v>47.530413625304135</v>
      </c>
      <c r="V16" s="17">
        <v>24.76</v>
      </c>
      <c r="W16" s="17">
        <f t="shared" si="14"/>
        <v>47.600411946446961</v>
      </c>
      <c r="X16" s="17">
        <f t="shared" si="15"/>
        <v>2.8300000000000018</v>
      </c>
      <c r="Y16" s="17">
        <v>35.630000000000003</v>
      </c>
      <c r="Z16" s="17">
        <f t="shared" si="16"/>
        <v>47.517802644964398</v>
      </c>
      <c r="AA16" s="17">
        <v>38.11</v>
      </c>
      <c r="AB16" s="17">
        <f t="shared" si="17"/>
        <v>49.148936170212764</v>
      </c>
      <c r="AC16" s="17">
        <f t="shared" si="18"/>
        <v>2.4799999999999969</v>
      </c>
      <c r="AD16" s="17">
        <v>61.48</v>
      </c>
      <c r="AE16" s="15">
        <f t="shared" si="19"/>
        <v>49.762845849802368</v>
      </c>
      <c r="AF16" s="17">
        <v>56.25</v>
      </c>
      <c r="AG16" s="17">
        <f t="shared" si="20"/>
        <v>46.55594405594406</v>
      </c>
      <c r="AH16" s="17">
        <f t="shared" si="21"/>
        <v>-5.2299999999999969</v>
      </c>
      <c r="AI16" s="17">
        <v>45.28</v>
      </c>
      <c r="AJ16" s="17">
        <f t="shared" si="22"/>
        <v>51.570247933884296</v>
      </c>
      <c r="AK16" s="17">
        <v>44.17</v>
      </c>
      <c r="AL16" s="17">
        <f t="shared" si="23"/>
        <v>53.75275938189845</v>
      </c>
      <c r="AM16" s="17">
        <f t="shared" si="24"/>
        <v>-1.1099999999999994</v>
      </c>
      <c r="AN16" s="17">
        <v>40.89</v>
      </c>
      <c r="AO16" s="17">
        <f t="shared" si="25"/>
        <v>45.790363482671175</v>
      </c>
      <c r="AP16" s="17">
        <v>41.33</v>
      </c>
      <c r="AQ16" s="17">
        <f t="shared" si="26"/>
        <v>46.560693641618499</v>
      </c>
      <c r="AR16" s="17">
        <f t="shared" si="27"/>
        <v>0.43999999999999773</v>
      </c>
      <c r="AS16" s="17">
        <f t="shared" si="28"/>
        <v>38.918749999999996</v>
      </c>
      <c r="AT16" s="17">
        <f t="shared" si="28"/>
        <v>48.060124515757828</v>
      </c>
      <c r="AU16" s="17">
        <f t="shared" si="28"/>
        <v>38.391249999999999</v>
      </c>
      <c r="AV16" s="17">
        <f t="shared" si="28"/>
        <v>48.102835662576453</v>
      </c>
      <c r="AW16" s="17">
        <f t="shared" si="29"/>
        <v>-0.52749999999999631</v>
      </c>
      <c r="AX16" s="17">
        <f t="shared" si="29"/>
        <v>4.2711146818625423E-2</v>
      </c>
      <c r="AY16" s="18">
        <v>4</v>
      </c>
    </row>
    <row r="17" spans="1:51">
      <c r="A17" s="15">
        <v>3</v>
      </c>
      <c r="B17" s="15">
        <v>8</v>
      </c>
      <c r="C17" s="15" t="s">
        <v>10</v>
      </c>
      <c r="D17" s="63">
        <v>11</v>
      </c>
      <c r="E17" s="17">
        <v>39.61</v>
      </c>
      <c r="F17" s="17">
        <f t="shared" si="4"/>
        <v>44.465161923454367</v>
      </c>
      <c r="G17" s="17">
        <v>33.22</v>
      </c>
      <c r="H17" s="17">
        <f t="shared" si="5"/>
        <v>46.618705035971225</v>
      </c>
      <c r="I17" s="17">
        <f t="shared" si="6"/>
        <v>-6.3900000000000006</v>
      </c>
      <c r="J17" s="17">
        <v>34.93</v>
      </c>
      <c r="K17" s="17">
        <f t="shared" si="7"/>
        <v>45.689479060265576</v>
      </c>
      <c r="L17" s="17">
        <v>42.55</v>
      </c>
      <c r="M17" s="17">
        <f t="shared" si="8"/>
        <v>44.278455284552841</v>
      </c>
      <c r="N17" s="17">
        <f t="shared" si="9"/>
        <v>7.6199999999999974</v>
      </c>
      <c r="O17" s="17">
        <v>28.13</v>
      </c>
      <c r="P17" s="17">
        <f t="shared" si="10"/>
        <v>48.934081346423561</v>
      </c>
      <c r="Q17" s="17">
        <v>20.55</v>
      </c>
      <c r="R17" s="17">
        <f t="shared" si="11"/>
        <v>42.290502793296092</v>
      </c>
      <c r="S17" s="17">
        <f t="shared" si="12"/>
        <v>-7.5799999999999983</v>
      </c>
      <c r="T17" s="17">
        <v>21.07</v>
      </c>
      <c r="U17" s="17">
        <f t="shared" si="13"/>
        <v>46.484184914841848</v>
      </c>
      <c r="V17" s="17">
        <v>22.11</v>
      </c>
      <c r="W17" s="17">
        <f t="shared" si="14"/>
        <v>44.871266735324411</v>
      </c>
      <c r="X17" s="17">
        <f t="shared" si="15"/>
        <v>1.0399999999999991</v>
      </c>
      <c r="Y17" s="17">
        <v>32.93</v>
      </c>
      <c r="Z17" s="17">
        <f t="shared" si="16"/>
        <v>44.771108850457779</v>
      </c>
      <c r="AA17" s="17">
        <v>33.64</v>
      </c>
      <c r="AB17" s="17">
        <f t="shared" si="17"/>
        <v>45.344680851063828</v>
      </c>
      <c r="AC17" s="17">
        <f t="shared" si="18"/>
        <v>0.71000000000000085</v>
      </c>
      <c r="AD17" s="17">
        <v>58.17</v>
      </c>
      <c r="AE17" s="15">
        <f t="shared" si="19"/>
        <v>46.492094861660078</v>
      </c>
      <c r="AF17" s="17">
        <v>55.68</v>
      </c>
      <c r="AG17" s="17">
        <f t="shared" si="20"/>
        <v>46.057692307692307</v>
      </c>
      <c r="AH17" s="17">
        <f t="shared" si="21"/>
        <v>-2.490000000000002</v>
      </c>
      <c r="AI17" s="17">
        <v>39.5</v>
      </c>
      <c r="AJ17" s="17">
        <f t="shared" si="22"/>
        <v>44.746162927981104</v>
      </c>
      <c r="AK17" s="17">
        <v>38.409999999999997</v>
      </c>
      <c r="AL17" s="17">
        <f t="shared" si="23"/>
        <v>47.395143487858711</v>
      </c>
      <c r="AM17" s="17">
        <f t="shared" si="24"/>
        <v>-1.0900000000000034</v>
      </c>
      <c r="AN17" s="17">
        <v>38.4</v>
      </c>
      <c r="AO17" s="17">
        <f t="shared" si="25"/>
        <v>43.685545224006759</v>
      </c>
      <c r="AP17" s="17">
        <v>39.270000000000003</v>
      </c>
      <c r="AQ17" s="17">
        <f t="shared" si="26"/>
        <v>44.576107899807326</v>
      </c>
      <c r="AR17" s="17">
        <f t="shared" si="27"/>
        <v>0.87000000000000455</v>
      </c>
      <c r="AS17" s="17">
        <f t="shared" si="28"/>
        <v>36.592499999999994</v>
      </c>
      <c r="AT17" s="17">
        <f t="shared" si="28"/>
        <v>45.658477388636385</v>
      </c>
      <c r="AU17" s="17">
        <f t="shared" si="28"/>
        <v>35.678750000000001</v>
      </c>
      <c r="AV17" s="17">
        <f t="shared" si="28"/>
        <v>45.179069299445842</v>
      </c>
      <c r="AW17" s="17">
        <f t="shared" si="29"/>
        <v>-0.91374999999999318</v>
      </c>
      <c r="AX17" s="17">
        <f t="shared" si="29"/>
        <v>-0.47940808919054234</v>
      </c>
      <c r="AY17" s="18">
        <v>4</v>
      </c>
    </row>
    <row r="18" spans="1:51">
      <c r="A18" s="15">
        <v>3</v>
      </c>
      <c r="B18" s="15">
        <v>13</v>
      </c>
      <c r="C18" s="15" t="s">
        <v>11</v>
      </c>
      <c r="D18" s="63">
        <v>0</v>
      </c>
      <c r="E18" s="17">
        <v>46.16</v>
      </c>
      <c r="F18" s="17">
        <f t="shared" si="4"/>
        <v>50.893032384690869</v>
      </c>
      <c r="G18" s="17">
        <v>0</v>
      </c>
      <c r="H18" s="17">
        <f t="shared" si="5"/>
        <v>6.786570743405278</v>
      </c>
      <c r="I18" s="17">
        <f t="shared" si="6"/>
        <v>-46.16</v>
      </c>
      <c r="J18" s="17">
        <v>37.200000000000003</v>
      </c>
      <c r="K18" s="17">
        <f t="shared" si="7"/>
        <v>48.008171603677226</v>
      </c>
      <c r="L18" s="17">
        <v>0</v>
      </c>
      <c r="M18" s="17">
        <f t="shared" si="8"/>
        <v>1.0365853658536537</v>
      </c>
      <c r="N18" s="17">
        <f t="shared" si="9"/>
        <v>-37.200000000000003</v>
      </c>
      <c r="O18" s="17">
        <v>28.4</v>
      </c>
      <c r="P18" s="17">
        <f t="shared" si="10"/>
        <v>49.312762973352029</v>
      </c>
      <c r="Q18" s="17">
        <v>0</v>
      </c>
      <c r="R18" s="17">
        <f t="shared" si="11"/>
        <v>13.589385474860336</v>
      </c>
      <c r="S18" s="17">
        <f t="shared" si="12"/>
        <v>-28.4</v>
      </c>
      <c r="T18" s="17">
        <v>25.76</v>
      </c>
      <c r="U18" s="17">
        <f t="shared" si="13"/>
        <v>52.189781021897808</v>
      </c>
      <c r="V18" s="17">
        <v>0</v>
      </c>
      <c r="W18" s="17">
        <f t="shared" si="14"/>
        <v>22.100926879505668</v>
      </c>
      <c r="X18" s="17">
        <f t="shared" si="15"/>
        <v>-25.76</v>
      </c>
      <c r="Y18" s="17">
        <v>34.4</v>
      </c>
      <c r="Z18" s="17">
        <f t="shared" si="16"/>
        <v>46.266531027466939</v>
      </c>
      <c r="AA18" s="17">
        <v>0</v>
      </c>
      <c r="AB18" s="17">
        <f t="shared" si="17"/>
        <v>16.714893617021275</v>
      </c>
      <c r="AC18" s="17">
        <f t="shared" si="18"/>
        <v>-34.4</v>
      </c>
      <c r="AD18" s="17">
        <v>60.5</v>
      </c>
      <c r="AE18" s="15">
        <f t="shared" si="19"/>
        <v>48.794466403162055</v>
      </c>
      <c r="AF18" s="17">
        <v>0</v>
      </c>
      <c r="AG18" s="17">
        <f t="shared" si="20"/>
        <v>-2.6136363636363669</v>
      </c>
      <c r="AH18" s="17">
        <f t="shared" si="21"/>
        <v>-60.5</v>
      </c>
      <c r="AI18" s="17">
        <v>46</v>
      </c>
      <c r="AJ18" s="17">
        <f t="shared" si="22"/>
        <v>52.420306965761505</v>
      </c>
      <c r="AK18" s="17">
        <v>0</v>
      </c>
      <c r="AL18" s="17">
        <f t="shared" si="23"/>
        <v>5</v>
      </c>
      <c r="AM18" s="17">
        <f t="shared" si="24"/>
        <v>-46</v>
      </c>
      <c r="AN18" s="17">
        <v>44</v>
      </c>
      <c r="AO18" s="17">
        <f t="shared" si="25"/>
        <v>48.41927303465765</v>
      </c>
      <c r="AP18" s="17">
        <v>0</v>
      </c>
      <c r="AQ18" s="17">
        <f t="shared" si="26"/>
        <v>6.7437379576107901</v>
      </c>
      <c r="AR18" s="17">
        <f t="shared" si="27"/>
        <v>-44</v>
      </c>
      <c r="AS18" s="17">
        <f t="shared" si="28"/>
        <v>40.302499999999995</v>
      </c>
      <c r="AT18" s="17">
        <f t="shared" si="28"/>
        <v>49.538040676833255</v>
      </c>
      <c r="AU18" s="17">
        <f t="shared" si="28"/>
        <v>0</v>
      </c>
      <c r="AV18" s="17">
        <f t="shared" si="28"/>
        <v>8.6698079593275779</v>
      </c>
      <c r="AW18" s="17">
        <f t="shared" si="29"/>
        <v>-40.302499999999995</v>
      </c>
      <c r="AX18" s="17">
        <f t="shared" si="29"/>
        <v>-40.868232717505677</v>
      </c>
      <c r="AY18" s="18">
        <v>0</v>
      </c>
    </row>
    <row r="19" spans="1:51">
      <c r="A19" s="15">
        <v>3</v>
      </c>
      <c r="B19" s="15">
        <v>19</v>
      </c>
      <c r="C19" s="15" t="s">
        <v>14</v>
      </c>
      <c r="D19" s="63">
        <v>25</v>
      </c>
      <c r="E19" s="17">
        <v>48.8</v>
      </c>
      <c r="F19" s="17">
        <f t="shared" si="4"/>
        <v>53.483807654563293</v>
      </c>
      <c r="G19" s="17">
        <v>33.56</v>
      </c>
      <c r="H19" s="17">
        <f t="shared" si="5"/>
        <v>47.026378896882498</v>
      </c>
      <c r="I19" s="17">
        <f t="shared" si="6"/>
        <v>-15.239999999999995</v>
      </c>
      <c r="J19" s="17">
        <v>40.47</v>
      </c>
      <c r="K19" s="17">
        <f t="shared" si="7"/>
        <v>51.348314606741575</v>
      </c>
      <c r="L19" s="17">
        <v>47.76</v>
      </c>
      <c r="M19" s="17">
        <f t="shared" si="8"/>
        <v>49.573170731707314</v>
      </c>
      <c r="N19" s="17">
        <f t="shared" si="9"/>
        <v>7.2899999999999991</v>
      </c>
      <c r="O19" s="17">
        <v>33.880000000000003</v>
      </c>
      <c r="P19" s="17">
        <f t="shared" si="10"/>
        <v>56.998597475455824</v>
      </c>
      <c r="Q19" s="17">
        <v>25.68</v>
      </c>
      <c r="R19" s="17">
        <f t="shared" si="11"/>
        <v>49.455307262569832</v>
      </c>
      <c r="S19" s="17">
        <f t="shared" si="12"/>
        <v>-8.2000000000000028</v>
      </c>
      <c r="T19" s="17">
        <v>28.56</v>
      </c>
      <c r="U19" s="17">
        <f t="shared" si="13"/>
        <v>55.59610705596107</v>
      </c>
      <c r="V19" s="17">
        <v>28.7</v>
      </c>
      <c r="W19" s="17">
        <f t="shared" si="14"/>
        <v>51.658084449021629</v>
      </c>
      <c r="X19" s="17">
        <f t="shared" si="15"/>
        <v>0.14000000000000057</v>
      </c>
      <c r="Y19" s="17">
        <v>39.880000000000003</v>
      </c>
      <c r="Z19" s="17">
        <f t="shared" si="16"/>
        <v>51.841302136317395</v>
      </c>
      <c r="AA19" s="17">
        <v>39.36</v>
      </c>
      <c r="AB19" s="17">
        <f t="shared" si="17"/>
        <v>50.212765957446805</v>
      </c>
      <c r="AC19" s="17">
        <f t="shared" si="18"/>
        <v>-0.52000000000000313</v>
      </c>
      <c r="AD19" s="17">
        <v>60.44</v>
      </c>
      <c r="AE19" s="15">
        <f t="shared" si="19"/>
        <v>48.735177865612648</v>
      </c>
      <c r="AF19" s="17">
        <v>58.4</v>
      </c>
      <c r="AG19" s="17">
        <f t="shared" si="20"/>
        <v>48.435314685314687</v>
      </c>
      <c r="AH19" s="17">
        <f t="shared" si="21"/>
        <v>-2.0399999999999991</v>
      </c>
      <c r="AI19" s="17">
        <v>46.62</v>
      </c>
      <c r="AJ19" s="17">
        <f t="shared" si="22"/>
        <v>53.152302243211324</v>
      </c>
      <c r="AK19" s="17">
        <v>40</v>
      </c>
      <c r="AL19" s="17">
        <f t="shared" si="23"/>
        <v>49.150110375275936</v>
      </c>
      <c r="AM19" s="17">
        <f t="shared" si="24"/>
        <v>-6.6199999999999974</v>
      </c>
      <c r="AN19" s="17">
        <v>49.29</v>
      </c>
      <c r="AO19" s="17">
        <f t="shared" si="25"/>
        <v>52.890955198647511</v>
      </c>
      <c r="AP19" s="17">
        <v>44.56</v>
      </c>
      <c r="AQ19" s="17">
        <f t="shared" si="26"/>
        <v>49.672447013487478</v>
      </c>
      <c r="AR19" s="17">
        <f t="shared" si="27"/>
        <v>-4.7299999999999969</v>
      </c>
      <c r="AS19" s="17">
        <f t="shared" si="28"/>
        <v>43.4925</v>
      </c>
      <c r="AT19" s="17">
        <f t="shared" si="28"/>
        <v>53.005820529563827</v>
      </c>
      <c r="AU19" s="17">
        <f t="shared" si="28"/>
        <v>39.752500000000005</v>
      </c>
      <c r="AV19" s="17">
        <f t="shared" si="28"/>
        <v>49.397947421463272</v>
      </c>
      <c r="AW19" s="17">
        <f t="shared" si="29"/>
        <v>-3.7399999999999949</v>
      </c>
      <c r="AX19" s="17">
        <f t="shared" si="29"/>
        <v>-3.6078731081005557</v>
      </c>
      <c r="AY19" s="18">
        <v>2</v>
      </c>
    </row>
    <row r="20" spans="1:51">
      <c r="A20" s="15">
        <v>3</v>
      </c>
      <c r="B20" s="15">
        <v>22</v>
      </c>
      <c r="C20" s="15" t="s">
        <v>12</v>
      </c>
      <c r="D20" s="63">
        <v>5</v>
      </c>
      <c r="E20" s="17">
        <v>41.18</v>
      </c>
      <c r="F20" s="17">
        <f t="shared" si="4"/>
        <v>46.005888125613346</v>
      </c>
      <c r="G20" s="17">
        <v>39.020000000000003</v>
      </c>
      <c r="H20" s="17">
        <f t="shared" si="5"/>
        <v>53.573141486810556</v>
      </c>
      <c r="I20" s="17">
        <f t="shared" si="6"/>
        <v>-2.1599999999999966</v>
      </c>
      <c r="J20" s="17">
        <v>36.4</v>
      </c>
      <c r="K20" s="17">
        <f t="shared" si="7"/>
        <v>47.19101123595506</v>
      </c>
      <c r="L20" s="17">
        <v>50</v>
      </c>
      <c r="M20" s="17">
        <f t="shared" si="8"/>
        <v>51.849593495934961</v>
      </c>
      <c r="N20" s="17">
        <f t="shared" si="9"/>
        <v>13.600000000000001</v>
      </c>
      <c r="O20" s="17">
        <v>28.2</v>
      </c>
      <c r="P20" s="17">
        <f t="shared" si="10"/>
        <v>49.032258064516128</v>
      </c>
      <c r="Q20" s="17">
        <v>26.4</v>
      </c>
      <c r="R20" s="17">
        <f t="shared" si="11"/>
        <v>50.460893854748598</v>
      </c>
      <c r="S20" s="17">
        <f t="shared" si="12"/>
        <v>-1.8000000000000007</v>
      </c>
      <c r="T20" s="17">
        <v>21.12</v>
      </c>
      <c r="U20" s="17">
        <f t="shared" si="13"/>
        <v>46.545012165450125</v>
      </c>
      <c r="V20" s="17">
        <v>37.44</v>
      </c>
      <c r="W20" s="17">
        <f t="shared" si="14"/>
        <v>60.659114315139028</v>
      </c>
      <c r="X20" s="17">
        <f t="shared" si="15"/>
        <v>16.319999999999997</v>
      </c>
      <c r="Y20" s="17">
        <v>34.4</v>
      </c>
      <c r="Z20" s="17">
        <f t="shared" si="16"/>
        <v>46.266531027466939</v>
      </c>
      <c r="AA20" s="17">
        <v>45.6</v>
      </c>
      <c r="AB20" s="17">
        <f t="shared" si="17"/>
        <v>55.52340425531915</v>
      </c>
      <c r="AC20" s="17">
        <f t="shared" si="18"/>
        <v>11.200000000000003</v>
      </c>
      <c r="AD20" s="17">
        <v>57.25</v>
      </c>
      <c r="AE20" s="15">
        <f t="shared" si="19"/>
        <v>45.583003952569172</v>
      </c>
      <c r="AF20" s="17">
        <v>60</v>
      </c>
      <c r="AG20" s="17">
        <f t="shared" si="20"/>
        <v>49.833916083916087</v>
      </c>
      <c r="AH20" s="17">
        <f t="shared" si="21"/>
        <v>2.75</v>
      </c>
      <c r="AI20" s="17">
        <v>46.25</v>
      </c>
      <c r="AJ20" s="17">
        <f t="shared" si="22"/>
        <v>52.715466351829988</v>
      </c>
      <c r="AK20" s="17">
        <v>46</v>
      </c>
      <c r="AL20" s="17">
        <f t="shared" si="23"/>
        <v>55.772626931567324</v>
      </c>
      <c r="AM20" s="17">
        <f t="shared" si="24"/>
        <v>-0.25</v>
      </c>
      <c r="AN20" s="17">
        <v>43.6</v>
      </c>
      <c r="AO20" s="17">
        <f t="shared" si="25"/>
        <v>48.081149619611161</v>
      </c>
      <c r="AP20" s="17">
        <v>50</v>
      </c>
      <c r="AQ20" s="17">
        <f t="shared" si="26"/>
        <v>54.913294797687861</v>
      </c>
      <c r="AR20" s="17">
        <f t="shared" si="27"/>
        <v>6.3999999999999986</v>
      </c>
      <c r="AS20" s="17">
        <f t="shared" si="28"/>
        <v>38.550000000000004</v>
      </c>
      <c r="AT20" s="17">
        <f t="shared" si="28"/>
        <v>47.677540067876492</v>
      </c>
      <c r="AU20" s="17">
        <f t="shared" si="28"/>
        <v>44.307500000000005</v>
      </c>
      <c r="AV20" s="17">
        <f t="shared" si="28"/>
        <v>54.073248152640446</v>
      </c>
      <c r="AW20" s="17">
        <f t="shared" si="29"/>
        <v>5.7575000000000003</v>
      </c>
      <c r="AX20" s="17">
        <f t="shared" si="29"/>
        <v>6.3957080847639531</v>
      </c>
      <c r="AY20" s="18">
        <v>5</v>
      </c>
    </row>
    <row r="21" spans="1:51">
      <c r="A21" s="15"/>
      <c r="B21" s="15"/>
      <c r="C21" s="15"/>
      <c r="D21" s="63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5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8"/>
    </row>
    <row r="22" spans="1:51">
      <c r="A22" s="15">
        <v>4</v>
      </c>
      <c r="B22" s="15">
        <v>14</v>
      </c>
      <c r="C22" s="15" t="s">
        <v>16</v>
      </c>
      <c r="D22" s="63">
        <v>7</v>
      </c>
      <c r="E22" s="17">
        <v>46.56</v>
      </c>
      <c r="F22" s="17">
        <f>(((E22-45.25)/10.19)*10)+50</f>
        <v>51.285574092247302</v>
      </c>
      <c r="G22" s="17">
        <v>32.97</v>
      </c>
      <c r="H22" s="17">
        <f>(((G22-36.04)/8.34)*10)+50</f>
        <v>46.318944844124701</v>
      </c>
      <c r="I22" s="17">
        <f>G22-E22</f>
        <v>-13.590000000000003</v>
      </c>
      <c r="J22" s="17">
        <v>40.18</v>
      </c>
      <c r="K22" s="17">
        <f>(((J22-39.15)/9.79)*10)+50</f>
        <v>51.05209397344229</v>
      </c>
      <c r="L22" s="17">
        <v>42.29</v>
      </c>
      <c r="M22" s="17">
        <f>(((L22-48.18)/9.84)*10)+50</f>
        <v>44.014227642276424</v>
      </c>
      <c r="N22" s="17">
        <f>L22-J22</f>
        <v>2.1099999999999994</v>
      </c>
      <c r="O22" s="17">
        <v>26.91</v>
      </c>
      <c r="P22" s="17">
        <f>(((O22-28.89)/7.13)*10)+50</f>
        <v>47.223001402524545</v>
      </c>
      <c r="Q22" s="17">
        <v>29.43</v>
      </c>
      <c r="R22" s="17">
        <f>(((Q22-26.07)/7.16)*10)+50</f>
        <v>54.692737430167597</v>
      </c>
      <c r="S22" s="17">
        <f>Q22-O22</f>
        <v>2.5199999999999996</v>
      </c>
      <c r="T22" s="17">
        <v>21.53</v>
      </c>
      <c r="U22" s="17">
        <f>(((T22-23.96)/8.22)*10)+50</f>
        <v>47.043795620437955</v>
      </c>
      <c r="V22" s="17">
        <v>26.97</v>
      </c>
      <c r="W22" s="17">
        <f>(((V22-27.09)/9.71)*10)+50</f>
        <v>49.876416065911428</v>
      </c>
      <c r="X22" s="17">
        <f>V22-T22</f>
        <v>5.4399999999999977</v>
      </c>
      <c r="Y22" s="17">
        <v>45.27</v>
      </c>
      <c r="Z22" s="17">
        <f>(((Y22-38.07)/9.83)*10)+50</f>
        <v>57.324516785350966</v>
      </c>
      <c r="AA22" s="17">
        <v>37.71</v>
      </c>
      <c r="AB22" s="17">
        <f>(((AA22-39.11)/11.75)*10)+50</f>
        <v>48.808510638297875</v>
      </c>
      <c r="AC22" s="17">
        <f>AA22-Y22</f>
        <v>-7.5600000000000023</v>
      </c>
      <c r="AD22" s="17">
        <v>62.73</v>
      </c>
      <c r="AE22" s="15">
        <f>(((AD22-61.72)/10.12)*10)+50</f>
        <v>50.998023715415016</v>
      </c>
      <c r="AF22" s="17">
        <v>60.71</v>
      </c>
      <c r="AG22" s="17">
        <f>(((AF22-60.19)/11.44)*10)+50</f>
        <v>50.45454545454546</v>
      </c>
      <c r="AH22" s="17">
        <f>AF22-AD22</f>
        <v>-2.019999999999996</v>
      </c>
      <c r="AI22" s="17">
        <v>46.14</v>
      </c>
      <c r="AJ22" s="17">
        <f>(((AI22-43.95)/8.47)*10)+50</f>
        <v>52.585596221959854</v>
      </c>
      <c r="AK22" s="17">
        <v>39.29</v>
      </c>
      <c r="AL22" s="17">
        <f>(((AK22-40.77)/9.06)*10)+50</f>
        <v>48.366445916114785</v>
      </c>
      <c r="AM22" s="17">
        <f>AK22-AI22</f>
        <v>-6.8500000000000014</v>
      </c>
      <c r="AN22" s="17">
        <v>46.55</v>
      </c>
      <c r="AO22" s="17">
        <f>(((AN22-45.87)/11.83)*10)+50</f>
        <v>50.574809805579036</v>
      </c>
      <c r="AP22" s="17">
        <v>44.57</v>
      </c>
      <c r="AQ22" s="17">
        <f>(((AP22-44.9)/10.38)*10)+50</f>
        <v>49.682080924855491</v>
      </c>
      <c r="AR22" s="17">
        <f>AP22-AN22</f>
        <v>-1.9799999999999969</v>
      </c>
      <c r="AS22" s="17">
        <f t="shared" ref="AS22:AV25" si="30">(E22+J22+O22+T22+Y22+AD22+AI22+AN22)/8</f>
        <v>41.983750000000001</v>
      </c>
      <c r="AT22" s="17">
        <f t="shared" si="30"/>
        <v>51.01092645211962</v>
      </c>
      <c r="AU22" s="17">
        <f t="shared" si="30"/>
        <v>39.2425</v>
      </c>
      <c r="AV22" s="17">
        <f t="shared" si="30"/>
        <v>49.026738614536718</v>
      </c>
      <c r="AW22" s="17">
        <f t="shared" ref="AW22:AX25" si="31">AU22-AS22</f>
        <v>-2.7412500000000009</v>
      </c>
      <c r="AX22" s="17">
        <f t="shared" si="31"/>
        <v>-1.9841878375829012</v>
      </c>
      <c r="AY22" s="18">
        <v>3</v>
      </c>
    </row>
    <row r="23" spans="1:51">
      <c r="A23" s="15">
        <v>4</v>
      </c>
      <c r="B23" s="15">
        <v>15</v>
      </c>
      <c r="C23" s="15" t="s">
        <v>17</v>
      </c>
      <c r="D23" s="63">
        <v>4</v>
      </c>
      <c r="E23" s="17">
        <v>52.8</v>
      </c>
      <c r="F23" s="17">
        <f>(((E23-45.25)/10.19)*10)+50</f>
        <v>57.409224730127576</v>
      </c>
      <c r="G23" s="17">
        <v>33.03</v>
      </c>
      <c r="H23" s="17">
        <f>(((G23-36.04)/8.34)*10)+50</f>
        <v>46.390887290167868</v>
      </c>
      <c r="I23" s="17">
        <f>G23-E23</f>
        <v>-19.769999999999996</v>
      </c>
      <c r="J23" s="17">
        <v>44</v>
      </c>
      <c r="K23" s="17">
        <f>(((J23-39.15)/9.79)*10)+50</f>
        <v>54.95403472931563</v>
      </c>
      <c r="L23" s="17">
        <v>47</v>
      </c>
      <c r="M23" s="17">
        <f>(((L23-48.18)/9.84)*10)+50</f>
        <v>48.800813008130085</v>
      </c>
      <c r="N23" s="17">
        <f>L23-J23</f>
        <v>3</v>
      </c>
      <c r="O23" s="17">
        <v>36.67</v>
      </c>
      <c r="P23" s="17">
        <f>(((O23-28.89)/7.13)*10)+50</f>
        <v>60.911640953716692</v>
      </c>
      <c r="Q23" s="17">
        <v>20</v>
      </c>
      <c r="R23" s="17">
        <f>(((Q23-26.07)/7.16)*10)+50</f>
        <v>41.522346368715084</v>
      </c>
      <c r="S23" s="17">
        <f>Q23-O23</f>
        <v>-16.670000000000002</v>
      </c>
      <c r="T23" s="17">
        <v>32.53</v>
      </c>
      <c r="U23" s="17">
        <f>(((T23-23.96)/8.22)*10)+50</f>
        <v>60.425790754257903</v>
      </c>
      <c r="V23" s="17">
        <v>26.4</v>
      </c>
      <c r="W23" s="17">
        <f>(((V23-27.09)/9.71)*10)+50</f>
        <v>49.289392378990733</v>
      </c>
      <c r="X23" s="17">
        <f>V23-T23</f>
        <v>-6.1300000000000026</v>
      </c>
      <c r="Y23" s="17">
        <v>34.67</v>
      </c>
      <c r="Z23" s="17">
        <f>(((Y23-38.07)/9.83)*10)+50</f>
        <v>46.541200406917604</v>
      </c>
      <c r="AA23" s="17">
        <v>37</v>
      </c>
      <c r="AB23" s="17">
        <f>(((AA23-39.11)/11.75)*10)+50</f>
        <v>48.204255319148935</v>
      </c>
      <c r="AC23" s="17">
        <f>AA23-Y23</f>
        <v>2.3299999999999983</v>
      </c>
      <c r="AD23" s="17">
        <v>65</v>
      </c>
      <c r="AE23" s="15">
        <f>(((AD23-61.72)/10.12)*10)+50</f>
        <v>53.241106719367593</v>
      </c>
      <c r="AF23" s="17">
        <v>67.5</v>
      </c>
      <c r="AG23" s="17">
        <f>(((AF23-60.19)/11.44)*10)+50</f>
        <v>56.38986013986014</v>
      </c>
      <c r="AH23" s="17">
        <f>AF23-AD23</f>
        <v>2.5</v>
      </c>
      <c r="AI23" s="17">
        <v>46.67</v>
      </c>
      <c r="AJ23" s="17">
        <f>(((AI23-43.95)/8.47)*10)+50</f>
        <v>53.211334120425029</v>
      </c>
      <c r="AK23" s="17">
        <v>36.25</v>
      </c>
      <c r="AL23" s="17">
        <f>(((AK23-40.77)/9.06)*10)+50</f>
        <v>45.011037527593814</v>
      </c>
      <c r="AM23" s="17">
        <f>AK23-AI23</f>
        <v>-10.420000000000002</v>
      </c>
      <c r="AN23" s="17">
        <v>44.67</v>
      </c>
      <c r="AO23" s="17">
        <f>(((AN23-45.87)/11.83)*10)+50</f>
        <v>48.985629754860526</v>
      </c>
      <c r="AP23" s="17">
        <v>38</v>
      </c>
      <c r="AQ23" s="17">
        <f>(((AP23-44.9)/10.38)*10)+50</f>
        <v>43.352601156069369</v>
      </c>
      <c r="AR23" s="17">
        <f>AP23-AN23</f>
        <v>-6.6700000000000017</v>
      </c>
      <c r="AS23" s="17">
        <f t="shared" si="30"/>
        <v>44.626250000000006</v>
      </c>
      <c r="AT23" s="17">
        <f t="shared" si="30"/>
        <v>54.45999527112356</v>
      </c>
      <c r="AU23" s="17">
        <f t="shared" si="30"/>
        <v>38.147500000000001</v>
      </c>
      <c r="AV23" s="17">
        <f t="shared" si="30"/>
        <v>47.370149148584503</v>
      </c>
      <c r="AW23" s="17">
        <f t="shared" si="31"/>
        <v>-6.4787500000000051</v>
      </c>
      <c r="AX23" s="17">
        <f t="shared" si="31"/>
        <v>-7.0898461225390577</v>
      </c>
      <c r="AY23" s="18">
        <v>3</v>
      </c>
    </row>
    <row r="24" spans="1:51">
      <c r="A24" s="15">
        <v>4</v>
      </c>
      <c r="B24" s="15">
        <v>16</v>
      </c>
      <c r="C24" s="15" t="s">
        <v>15</v>
      </c>
      <c r="D24" s="63">
        <v>14</v>
      </c>
      <c r="E24" s="17">
        <v>47.29</v>
      </c>
      <c r="F24" s="17">
        <f>(((E24-45.25)/10.19)*10)+50</f>
        <v>52.001962708537782</v>
      </c>
      <c r="G24" s="17">
        <v>35.340000000000003</v>
      </c>
      <c r="H24" s="17">
        <f>(((G24-36.04)/8.34)*10)+50</f>
        <v>49.16067146282974</v>
      </c>
      <c r="I24" s="17">
        <f>G24-E24</f>
        <v>-11.949999999999996</v>
      </c>
      <c r="J24" s="17">
        <v>37.4</v>
      </c>
      <c r="K24" s="17">
        <f>(((J24-39.15)/9.79)*10)+50</f>
        <v>48.212461695607765</v>
      </c>
      <c r="L24" s="17">
        <v>48.29</v>
      </c>
      <c r="M24" s="17">
        <f>(((L24-48.18)/9.84)*10)+50</f>
        <v>50.111788617886177</v>
      </c>
      <c r="N24" s="17">
        <f>L24-J24</f>
        <v>10.89</v>
      </c>
      <c r="O24" s="17">
        <v>27.8</v>
      </c>
      <c r="P24" s="17">
        <f>(((O24-28.89)/7.13)*10)+50</f>
        <v>48.471248246844318</v>
      </c>
      <c r="Q24" s="17">
        <v>25.29</v>
      </c>
      <c r="R24" s="17">
        <f>(((Q24-26.07)/7.16)*10)+50</f>
        <v>48.910614525139664</v>
      </c>
      <c r="S24" s="17">
        <f>Q24-O24</f>
        <v>-2.5100000000000016</v>
      </c>
      <c r="T24" s="17">
        <v>25.04</v>
      </c>
      <c r="U24" s="17">
        <f>(((T24-23.96)/8.22)*10)+50</f>
        <v>51.313868613138681</v>
      </c>
      <c r="V24" s="17">
        <v>24.55</v>
      </c>
      <c r="W24" s="17">
        <f>(((V24-27.09)/9.71)*10)+50</f>
        <v>47.384140061791967</v>
      </c>
      <c r="X24" s="17">
        <f>V24-T24</f>
        <v>-0.48999999999999844</v>
      </c>
      <c r="Y24" s="17">
        <v>37.799999999999997</v>
      </c>
      <c r="Z24" s="17">
        <f>(((Y24-38.07)/9.83)*10)+50</f>
        <v>49.725330620549336</v>
      </c>
      <c r="AA24" s="17">
        <v>38.43</v>
      </c>
      <c r="AB24" s="17">
        <f>(((AA24-39.11)/11.75)*10)+50</f>
        <v>49.421276595744679</v>
      </c>
      <c r="AC24" s="17">
        <f>AA24-Y24</f>
        <v>0.63000000000000256</v>
      </c>
      <c r="AD24" s="17">
        <v>57.75</v>
      </c>
      <c r="AE24" s="15">
        <f>(((AD24-61.72)/10.12)*10)+50</f>
        <v>46.077075098814234</v>
      </c>
      <c r="AF24" s="17">
        <v>60</v>
      </c>
      <c r="AG24" s="17">
        <f>(((AF24-60.19)/11.44)*10)+50</f>
        <v>49.833916083916087</v>
      </c>
      <c r="AH24" s="17">
        <f>AF24-AD24</f>
        <v>2.25</v>
      </c>
      <c r="AI24" s="17">
        <v>43</v>
      </c>
      <c r="AJ24" s="17">
        <f>(((AI24-43.95)/8.47)*10)+50</f>
        <v>48.878394332939784</v>
      </c>
      <c r="AK24" s="17">
        <v>37.5</v>
      </c>
      <c r="AL24" s="17">
        <f>(((AK24-40.77)/9.06)*10)+50</f>
        <v>46.390728476821188</v>
      </c>
      <c r="AM24" s="17">
        <f>AK24-AI24</f>
        <v>-5.5</v>
      </c>
      <c r="AN24" s="17">
        <v>44</v>
      </c>
      <c r="AO24" s="17">
        <f>(((AN24-45.87)/11.83)*10)+50</f>
        <v>48.41927303465765</v>
      </c>
      <c r="AP24" s="17">
        <v>42.86</v>
      </c>
      <c r="AQ24" s="17">
        <f>(((AP24-44.9)/10.38)*10)+50</f>
        <v>48.03468208092486</v>
      </c>
      <c r="AR24" s="17">
        <f>AP24-AN24</f>
        <v>-1.1400000000000006</v>
      </c>
      <c r="AS24" s="17">
        <f t="shared" si="30"/>
        <v>40.01</v>
      </c>
      <c r="AT24" s="17">
        <f t="shared" si="30"/>
        <v>49.137451793886186</v>
      </c>
      <c r="AU24" s="17">
        <f t="shared" si="30"/>
        <v>39.032499999999999</v>
      </c>
      <c r="AV24" s="17">
        <f t="shared" si="30"/>
        <v>48.655977238131797</v>
      </c>
      <c r="AW24" s="17">
        <f t="shared" si="31"/>
        <v>-0.97749999999999915</v>
      </c>
      <c r="AX24" s="17">
        <f t="shared" si="31"/>
        <v>-0.48147455575438869</v>
      </c>
      <c r="AY24" s="18">
        <v>3</v>
      </c>
    </row>
    <row r="25" spans="1:51">
      <c r="A25" s="15">
        <v>4</v>
      </c>
      <c r="B25" s="15">
        <v>23</v>
      </c>
      <c r="C25" s="15" t="s">
        <v>18</v>
      </c>
      <c r="D25" s="63">
        <v>14</v>
      </c>
      <c r="E25" s="17">
        <v>43.94</v>
      </c>
      <c r="F25" s="17">
        <f>(((E25-45.25)/10.19)*10)+50</f>
        <v>48.714425907752698</v>
      </c>
      <c r="G25" s="17">
        <v>36.090000000000003</v>
      </c>
      <c r="H25" s="17">
        <f>(((G25-36.04)/8.34)*10)+50</f>
        <v>50.05995203836931</v>
      </c>
      <c r="I25" s="17">
        <f>G25-E25</f>
        <v>-7.8499999999999943</v>
      </c>
      <c r="J25" s="17">
        <v>42</v>
      </c>
      <c r="K25" s="17">
        <f>(((J25-39.15)/9.79)*10)+50</f>
        <v>52.911133810010213</v>
      </c>
      <c r="L25" s="17">
        <v>48.14</v>
      </c>
      <c r="M25" s="17">
        <f>(((L25-48.18)/9.84)*10)+50</f>
        <v>49.959349593495936</v>
      </c>
      <c r="N25" s="17">
        <f>L25-J25</f>
        <v>6.1400000000000006</v>
      </c>
      <c r="O25" s="17">
        <v>29.11</v>
      </c>
      <c r="P25" s="17">
        <f>(((O25-28.89)/7.13)*10)+50</f>
        <v>50.308555399719495</v>
      </c>
      <c r="Q25" s="17">
        <v>29.29</v>
      </c>
      <c r="R25" s="17">
        <f>(((Q25-26.07)/7.16)*10)+50</f>
        <v>54.497206703910614</v>
      </c>
      <c r="S25" s="17">
        <f>Q25-O25</f>
        <v>0.17999999999999972</v>
      </c>
      <c r="T25" s="17">
        <v>25.33</v>
      </c>
      <c r="U25" s="17">
        <f>(((T25-23.96)/8.22)*10)+50</f>
        <v>51.666666666666664</v>
      </c>
      <c r="V25" s="17">
        <v>26.29</v>
      </c>
      <c r="W25" s="17">
        <f>(((V25-27.09)/9.71)*10)+50</f>
        <v>49.176107106076209</v>
      </c>
      <c r="X25" s="17">
        <f>V25-T25</f>
        <v>0.96000000000000085</v>
      </c>
      <c r="Y25" s="17">
        <v>34.67</v>
      </c>
      <c r="Z25" s="17">
        <f>(((Y25-38.07)/9.83)*10)+50</f>
        <v>46.541200406917604</v>
      </c>
      <c r="AA25" s="17">
        <v>36.57</v>
      </c>
      <c r="AB25" s="17">
        <f>(((AA25-39.11)/11.75)*10)+50</f>
        <v>47.838297872340426</v>
      </c>
      <c r="AC25" s="17">
        <f>AA25-Y25</f>
        <v>1.8999999999999986</v>
      </c>
      <c r="AD25" s="17">
        <v>63.61</v>
      </c>
      <c r="AE25" s="15">
        <f>(((AD25-61.72)/10.12)*10)+50</f>
        <v>51.867588932806328</v>
      </c>
      <c r="AF25" s="17">
        <v>55.71</v>
      </c>
      <c r="AG25" s="17">
        <f>(((AF25-60.19)/11.44)*10)+50</f>
        <v>46.083916083916087</v>
      </c>
      <c r="AH25" s="17">
        <f>AF25-AD25</f>
        <v>-7.8999999999999986</v>
      </c>
      <c r="AI25" s="17">
        <v>41.67</v>
      </c>
      <c r="AJ25" s="17">
        <f>(((AI25-43.95)/8.47)*10)+50</f>
        <v>47.308146399055488</v>
      </c>
      <c r="AK25" s="17">
        <v>33.75</v>
      </c>
      <c r="AL25" s="17">
        <f>(((AK25-40.77)/9.06)*10)+50</f>
        <v>42.251655629139073</v>
      </c>
      <c r="AM25" s="17">
        <f>AK25-AI25</f>
        <v>-7.9200000000000017</v>
      </c>
      <c r="AN25" s="17">
        <v>42.44</v>
      </c>
      <c r="AO25" s="17">
        <f>(((AN25-45.87)/11.83)*10)+50</f>
        <v>47.100591715976329</v>
      </c>
      <c r="AP25" s="17">
        <v>46.14</v>
      </c>
      <c r="AQ25" s="17">
        <f>(((AP25-44.9)/10.38)*10)+50</f>
        <v>51.194605009633911</v>
      </c>
      <c r="AR25" s="17">
        <f>AP25-AN25</f>
        <v>3.7000000000000028</v>
      </c>
      <c r="AS25" s="17">
        <f t="shared" si="30"/>
        <v>40.346250000000005</v>
      </c>
      <c r="AT25" s="17">
        <f t="shared" si="30"/>
        <v>49.552288654863105</v>
      </c>
      <c r="AU25" s="17">
        <f t="shared" si="30"/>
        <v>38.997500000000002</v>
      </c>
      <c r="AV25" s="17">
        <f t="shared" si="30"/>
        <v>48.882636254610198</v>
      </c>
      <c r="AW25" s="17">
        <f t="shared" si="31"/>
        <v>-1.3487500000000026</v>
      </c>
      <c r="AX25" s="17">
        <f t="shared" si="31"/>
        <v>-0.6696524002529074</v>
      </c>
      <c r="AY25" s="18">
        <v>5</v>
      </c>
    </row>
    <row r="26" spans="1:51">
      <c r="A26" s="15"/>
      <c r="B26" s="15"/>
      <c r="C26" s="15"/>
      <c r="D26" s="63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5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8"/>
    </row>
    <row r="27" spans="1:51">
      <c r="A27" s="15">
        <v>5</v>
      </c>
      <c r="B27" s="15">
        <v>1</v>
      </c>
      <c r="C27" s="15" t="s">
        <v>20</v>
      </c>
      <c r="D27" s="63">
        <v>4</v>
      </c>
      <c r="E27" s="17">
        <v>33.78</v>
      </c>
      <c r="F27" s="17">
        <f t="shared" ref="F27:F33" si="32">(((E27-45.25)/10.19)*10)+50</f>
        <v>38.743866535819436</v>
      </c>
      <c r="G27" s="17">
        <v>35.729999999999997</v>
      </c>
      <c r="H27" s="17">
        <f t="shared" ref="H27:H33" si="33">(((G27-36.04)/8.34)*10)+50</f>
        <v>49.62829736211031</v>
      </c>
      <c r="I27" s="17">
        <f t="shared" ref="I27:I33" si="34">G27-E27</f>
        <v>1.9499999999999957</v>
      </c>
      <c r="J27" s="17">
        <v>36.33</v>
      </c>
      <c r="K27" s="17">
        <f t="shared" ref="K27:K33" si="35">(((J27-39.15)/9.79)*10)+50</f>
        <v>47.119509703779364</v>
      </c>
      <c r="L27" s="17">
        <v>45</v>
      </c>
      <c r="M27" s="17">
        <f t="shared" ref="M27:M33" si="36">(((L27-48.18)/9.84)*10)+50</f>
        <v>46.768292682926827</v>
      </c>
      <c r="N27" s="17">
        <f t="shared" ref="N27:N33" si="37">L27-J27</f>
        <v>8.6700000000000017</v>
      </c>
      <c r="O27" s="17">
        <v>25.67</v>
      </c>
      <c r="P27" s="17">
        <f t="shared" ref="P27:P33" si="38">(((O27-28.89)/7.13)*10)+50</f>
        <v>45.483870967741936</v>
      </c>
      <c r="Q27" s="17">
        <v>29</v>
      </c>
      <c r="R27" s="17">
        <f t="shared" ref="R27:R33" si="39">(((Q27-26.07)/7.16)*10)+50</f>
        <v>54.092178770949722</v>
      </c>
      <c r="S27" s="17">
        <f t="shared" ref="S27:S33" si="40">Q27-O27</f>
        <v>3.3299999999999983</v>
      </c>
      <c r="T27" s="17">
        <v>19.329999999999998</v>
      </c>
      <c r="U27" s="17">
        <f t="shared" ref="U27:U33" si="41">(((T27-23.96)/8.22)*10)+50</f>
        <v>44.367396593673966</v>
      </c>
      <c r="V27" s="17">
        <v>24</v>
      </c>
      <c r="W27" s="17">
        <f t="shared" ref="W27:W33" si="42">(((V27-27.09)/9.71)*10)+50</f>
        <v>46.817713697219361</v>
      </c>
      <c r="X27" s="17">
        <f t="shared" ref="X27:X33" si="43">V27-T27</f>
        <v>4.6700000000000017</v>
      </c>
      <c r="Y27" s="17">
        <v>32.33</v>
      </c>
      <c r="Z27" s="17">
        <f t="shared" ref="Z27:Z33" si="44">(((Y27-38.07)/9.83)*10)+50</f>
        <v>44.160732451678534</v>
      </c>
      <c r="AA27" s="17">
        <v>37</v>
      </c>
      <c r="AB27" s="17">
        <f t="shared" ref="AB27:AB33" si="45">(((AA27-39.11)/11.75)*10)+50</f>
        <v>48.204255319148935</v>
      </c>
      <c r="AC27" s="17">
        <f t="shared" ref="AC27:AC33" si="46">AA27-Y27</f>
        <v>4.6700000000000017</v>
      </c>
      <c r="AD27" s="17">
        <v>50.42</v>
      </c>
      <c r="AE27" s="15">
        <f t="shared" ref="AE27:AE33" si="47">(((AD27-61.72)/10.12)*10)+50</f>
        <v>38.833992094861664</v>
      </c>
      <c r="AF27" s="17">
        <v>48.75</v>
      </c>
      <c r="AG27" s="17">
        <f t="shared" ref="AG27:AG33" si="48">(((AF27-60.19)/11.44)*10)+50</f>
        <v>40</v>
      </c>
      <c r="AH27" s="17">
        <f t="shared" ref="AH27:AH33" si="49">AF27-AD27</f>
        <v>-1.6700000000000017</v>
      </c>
      <c r="AI27" s="17">
        <v>37.92</v>
      </c>
      <c r="AJ27" s="17">
        <f t="shared" ref="AJ27:AJ33" si="50">(((AI27-43.95)/8.47)*10)+50</f>
        <v>42.880755608028338</v>
      </c>
      <c r="AK27" s="17">
        <v>38.130000000000003</v>
      </c>
      <c r="AL27" s="17">
        <f t="shared" ref="AL27:AL33" si="51">(((AK27-40.77)/9.06)*10)+50</f>
        <v>47.086092715231786</v>
      </c>
      <c r="AM27" s="17">
        <f t="shared" ref="AM27:AM33" si="52">AK27-AI27</f>
        <v>0.21000000000000085</v>
      </c>
      <c r="AN27" s="17">
        <v>32.67</v>
      </c>
      <c r="AO27" s="17">
        <f t="shared" ref="AO27:AO33" si="53">(((AN27-45.87)/11.83)*10)+50</f>
        <v>38.841927303465766</v>
      </c>
      <c r="AP27" s="17">
        <v>40.5</v>
      </c>
      <c r="AQ27" s="17">
        <f t="shared" ref="AQ27:AQ33" si="54">(((AP27-44.9)/10.38)*10)+50</f>
        <v>45.761078998073216</v>
      </c>
      <c r="AR27" s="17">
        <f t="shared" ref="AR27:AR33" si="55">AP27-AN27</f>
        <v>7.8299999999999983</v>
      </c>
      <c r="AS27" s="17">
        <f t="shared" ref="AS27:AV33" si="56">(E27+J27+O27+T27+Y27+AD27+AI27+AN27)/8</f>
        <v>33.556250000000006</v>
      </c>
      <c r="AT27" s="17">
        <f t="shared" si="56"/>
        <v>42.554006407381124</v>
      </c>
      <c r="AU27" s="17">
        <f t="shared" si="56"/>
        <v>37.263750000000002</v>
      </c>
      <c r="AV27" s="17">
        <f t="shared" si="56"/>
        <v>47.29473869320752</v>
      </c>
      <c r="AW27" s="17">
        <f t="shared" ref="AW27:AX33" si="57">AU27-AS27</f>
        <v>3.707499999999996</v>
      </c>
      <c r="AX27" s="17">
        <f t="shared" si="57"/>
        <v>4.7407322858263967</v>
      </c>
      <c r="AY27" s="18">
        <v>7</v>
      </c>
    </row>
    <row r="28" spans="1:51">
      <c r="A28" s="15">
        <v>5</v>
      </c>
      <c r="B28" s="15">
        <v>2</v>
      </c>
      <c r="C28" s="15" t="s">
        <v>21</v>
      </c>
      <c r="D28" s="63">
        <v>8</v>
      </c>
      <c r="E28" s="17">
        <v>44.28</v>
      </c>
      <c r="F28" s="17">
        <f t="shared" si="32"/>
        <v>49.048086359175663</v>
      </c>
      <c r="G28" s="17">
        <v>32.21</v>
      </c>
      <c r="H28" s="17">
        <f t="shared" si="33"/>
        <v>45.407673860911274</v>
      </c>
      <c r="I28" s="17">
        <f t="shared" si="34"/>
        <v>-12.07</v>
      </c>
      <c r="J28" s="17">
        <v>37.6</v>
      </c>
      <c r="K28" s="17">
        <f t="shared" si="35"/>
        <v>48.41675178753831</v>
      </c>
      <c r="L28" s="17">
        <v>47.75</v>
      </c>
      <c r="M28" s="17">
        <f t="shared" si="36"/>
        <v>49.5630081300813</v>
      </c>
      <c r="N28" s="17">
        <f t="shared" si="37"/>
        <v>10.149999999999999</v>
      </c>
      <c r="O28" s="17">
        <v>34.799999999999997</v>
      </c>
      <c r="P28" s="17">
        <f t="shared" si="38"/>
        <v>58.288920056100977</v>
      </c>
      <c r="Q28" s="17">
        <v>26.5</v>
      </c>
      <c r="R28" s="17">
        <f t="shared" si="39"/>
        <v>50.600558659217874</v>
      </c>
      <c r="S28" s="17">
        <f t="shared" si="40"/>
        <v>-8.2999999999999972</v>
      </c>
      <c r="T28" s="17">
        <v>19.68</v>
      </c>
      <c r="U28" s="17">
        <f t="shared" si="41"/>
        <v>44.79318734793187</v>
      </c>
      <c r="V28" s="17">
        <v>22.8</v>
      </c>
      <c r="W28" s="17">
        <f t="shared" si="42"/>
        <v>45.581874356333678</v>
      </c>
      <c r="X28" s="17">
        <f t="shared" si="43"/>
        <v>3.120000000000001</v>
      </c>
      <c r="Y28" s="17">
        <v>33.6</v>
      </c>
      <c r="Z28" s="17">
        <f t="shared" si="44"/>
        <v>45.452695829094608</v>
      </c>
      <c r="AA28" s="17">
        <v>32.5</v>
      </c>
      <c r="AB28" s="17">
        <f t="shared" si="45"/>
        <v>44.374468085106386</v>
      </c>
      <c r="AC28" s="17">
        <f t="shared" si="46"/>
        <v>-1.1000000000000014</v>
      </c>
      <c r="AD28" s="17">
        <v>63.5</v>
      </c>
      <c r="AE28" s="15">
        <f t="shared" si="47"/>
        <v>51.758893280632414</v>
      </c>
      <c r="AF28" s="17">
        <v>60.31</v>
      </c>
      <c r="AG28" s="17">
        <f t="shared" si="48"/>
        <v>50.104895104895107</v>
      </c>
      <c r="AH28" s="17">
        <f t="shared" si="49"/>
        <v>-3.1899999999999977</v>
      </c>
      <c r="AI28" s="17">
        <v>43.5</v>
      </c>
      <c r="AJ28" s="17">
        <f t="shared" si="50"/>
        <v>49.468713105076738</v>
      </c>
      <c r="AK28" s="17">
        <v>40.630000000000003</v>
      </c>
      <c r="AL28" s="17">
        <f t="shared" si="51"/>
        <v>49.845474613686534</v>
      </c>
      <c r="AM28" s="17">
        <f t="shared" si="52"/>
        <v>-2.8699999999999974</v>
      </c>
      <c r="AN28" s="17">
        <v>44</v>
      </c>
      <c r="AO28" s="17">
        <f t="shared" si="53"/>
        <v>48.41927303465765</v>
      </c>
      <c r="AP28" s="17">
        <v>42.25</v>
      </c>
      <c r="AQ28" s="17">
        <f t="shared" si="54"/>
        <v>47.447013487475914</v>
      </c>
      <c r="AR28" s="17">
        <f t="shared" si="55"/>
        <v>-1.75</v>
      </c>
      <c r="AS28" s="17">
        <f t="shared" si="56"/>
        <v>40.119999999999997</v>
      </c>
      <c r="AT28" s="17">
        <f t="shared" si="56"/>
        <v>49.45581510002603</v>
      </c>
      <c r="AU28" s="17">
        <f t="shared" si="56"/>
        <v>38.118750000000006</v>
      </c>
      <c r="AV28" s="17">
        <f t="shared" si="56"/>
        <v>47.865620787213501</v>
      </c>
      <c r="AW28" s="17">
        <f t="shared" si="57"/>
        <v>-2.0012499999999918</v>
      </c>
      <c r="AX28" s="17">
        <f t="shared" si="57"/>
        <v>-1.5901943128125282</v>
      </c>
      <c r="AY28" s="18">
        <v>2</v>
      </c>
    </row>
    <row r="29" spans="1:51">
      <c r="A29" s="15">
        <v>5</v>
      </c>
      <c r="B29" s="15">
        <v>3</v>
      </c>
      <c r="C29" s="15" t="s">
        <v>22</v>
      </c>
      <c r="D29" s="63">
        <v>10</v>
      </c>
      <c r="E29" s="17">
        <v>46.51</v>
      </c>
      <c r="F29" s="17">
        <f t="shared" si="32"/>
        <v>51.236506378802744</v>
      </c>
      <c r="G29" s="17">
        <v>40.53</v>
      </c>
      <c r="H29" s="17">
        <f t="shared" si="33"/>
        <v>55.383693045563554</v>
      </c>
      <c r="I29" s="17">
        <f t="shared" si="34"/>
        <v>-5.9799999999999969</v>
      </c>
      <c r="J29" s="17">
        <v>37.78</v>
      </c>
      <c r="K29" s="17">
        <f t="shared" si="35"/>
        <v>48.600612870275796</v>
      </c>
      <c r="L29" s="17">
        <v>52.2</v>
      </c>
      <c r="M29" s="17">
        <f t="shared" si="36"/>
        <v>54.085365853658537</v>
      </c>
      <c r="N29" s="17">
        <f t="shared" si="37"/>
        <v>14.420000000000002</v>
      </c>
      <c r="O29" s="17">
        <v>30.89</v>
      </c>
      <c r="P29" s="17">
        <f t="shared" si="38"/>
        <v>52.805049088359048</v>
      </c>
      <c r="Q29" s="17">
        <v>29.8</v>
      </c>
      <c r="R29" s="17">
        <f t="shared" si="39"/>
        <v>55.209497206703915</v>
      </c>
      <c r="S29" s="17">
        <f t="shared" si="40"/>
        <v>-1.0899999999999999</v>
      </c>
      <c r="T29" s="17">
        <v>26.49</v>
      </c>
      <c r="U29" s="17">
        <f t="shared" si="41"/>
        <v>53.077858880778585</v>
      </c>
      <c r="V29" s="17">
        <v>31.12</v>
      </c>
      <c r="W29" s="17">
        <f t="shared" si="42"/>
        <v>54.15036045314109</v>
      </c>
      <c r="X29" s="17">
        <f t="shared" si="43"/>
        <v>4.6300000000000026</v>
      </c>
      <c r="Y29" s="17">
        <v>31.56</v>
      </c>
      <c r="Z29" s="17">
        <f t="shared" si="44"/>
        <v>43.377416073245165</v>
      </c>
      <c r="AA29" s="17">
        <v>47</v>
      </c>
      <c r="AB29" s="17">
        <f t="shared" si="45"/>
        <v>56.714893617021275</v>
      </c>
      <c r="AC29" s="17">
        <f t="shared" si="46"/>
        <v>15.440000000000001</v>
      </c>
      <c r="AD29" s="17">
        <v>60</v>
      </c>
      <c r="AE29" s="15">
        <f t="shared" si="47"/>
        <v>48.300395256917</v>
      </c>
      <c r="AF29" s="17">
        <v>69.5</v>
      </c>
      <c r="AG29" s="17">
        <f t="shared" si="48"/>
        <v>58.138111888111894</v>
      </c>
      <c r="AH29" s="17">
        <f t="shared" si="49"/>
        <v>9.5</v>
      </c>
      <c r="AI29" s="17">
        <v>43.61</v>
      </c>
      <c r="AJ29" s="17">
        <f t="shared" si="50"/>
        <v>49.598583234946865</v>
      </c>
      <c r="AK29" s="17">
        <v>45</v>
      </c>
      <c r="AL29" s="17">
        <f t="shared" si="51"/>
        <v>54.668874172185426</v>
      </c>
      <c r="AM29" s="17">
        <f t="shared" si="52"/>
        <v>1.3900000000000006</v>
      </c>
      <c r="AN29" s="17">
        <v>45.56</v>
      </c>
      <c r="AO29" s="17">
        <f t="shared" si="53"/>
        <v>49.737954353338971</v>
      </c>
      <c r="AP29" s="17">
        <v>52.2</v>
      </c>
      <c r="AQ29" s="17">
        <f t="shared" si="54"/>
        <v>57.032755298651253</v>
      </c>
      <c r="AR29" s="17">
        <f t="shared" si="55"/>
        <v>6.6400000000000006</v>
      </c>
      <c r="AS29" s="17">
        <f t="shared" si="56"/>
        <v>40.299999999999997</v>
      </c>
      <c r="AT29" s="17">
        <f t="shared" si="56"/>
        <v>49.591797017083024</v>
      </c>
      <c r="AU29" s="17">
        <f t="shared" si="56"/>
        <v>45.918749999999996</v>
      </c>
      <c r="AV29" s="17">
        <f t="shared" si="56"/>
        <v>55.672943941879623</v>
      </c>
      <c r="AW29" s="17">
        <f t="shared" si="57"/>
        <v>5.6187499999999986</v>
      </c>
      <c r="AX29" s="17">
        <f t="shared" si="57"/>
        <v>6.0811469247965988</v>
      </c>
      <c r="AY29" s="18">
        <v>6</v>
      </c>
    </row>
    <row r="30" spans="1:51">
      <c r="A30" s="15">
        <v>5</v>
      </c>
      <c r="B30" s="15">
        <v>9</v>
      </c>
      <c r="C30" s="15" t="s">
        <v>23</v>
      </c>
      <c r="D30" s="63">
        <v>10</v>
      </c>
      <c r="E30" s="17">
        <v>52.14</v>
      </c>
      <c r="F30" s="17">
        <f t="shared" si="32"/>
        <v>56.761530912659474</v>
      </c>
      <c r="G30" s="17">
        <v>37.15</v>
      </c>
      <c r="H30" s="17">
        <f t="shared" si="33"/>
        <v>51.330935251798557</v>
      </c>
      <c r="I30" s="17">
        <f t="shared" si="34"/>
        <v>-14.990000000000002</v>
      </c>
      <c r="J30" s="17">
        <v>40.909999999999997</v>
      </c>
      <c r="K30" s="17">
        <f t="shared" si="35"/>
        <v>51.797752808988761</v>
      </c>
      <c r="L30" s="17">
        <v>49.8</v>
      </c>
      <c r="M30" s="17">
        <f t="shared" si="36"/>
        <v>51.646341463414629</v>
      </c>
      <c r="N30" s="17">
        <f t="shared" si="37"/>
        <v>8.89</v>
      </c>
      <c r="O30" s="17">
        <v>31.45</v>
      </c>
      <c r="P30" s="17">
        <f t="shared" si="38"/>
        <v>53.590462833099579</v>
      </c>
      <c r="Q30" s="17">
        <v>30.2</v>
      </c>
      <c r="R30" s="17">
        <f t="shared" si="39"/>
        <v>55.768156424581001</v>
      </c>
      <c r="S30" s="17">
        <f t="shared" si="40"/>
        <v>-1.25</v>
      </c>
      <c r="T30" s="17">
        <v>28.15</v>
      </c>
      <c r="U30" s="17">
        <f t="shared" si="41"/>
        <v>55.097323600973233</v>
      </c>
      <c r="V30" s="17">
        <v>32.880000000000003</v>
      </c>
      <c r="W30" s="17">
        <f t="shared" si="42"/>
        <v>55.962924819773434</v>
      </c>
      <c r="X30" s="17">
        <f t="shared" si="43"/>
        <v>4.730000000000004</v>
      </c>
      <c r="Y30" s="17">
        <v>45.27</v>
      </c>
      <c r="Z30" s="17">
        <f t="shared" si="44"/>
        <v>57.324516785350966</v>
      </c>
      <c r="AA30" s="17">
        <v>47.6</v>
      </c>
      <c r="AB30" s="17">
        <f t="shared" si="45"/>
        <v>57.225531914893622</v>
      </c>
      <c r="AC30" s="17">
        <f t="shared" si="46"/>
        <v>2.3299999999999983</v>
      </c>
      <c r="AD30" s="17">
        <v>67.73</v>
      </c>
      <c r="AE30" s="15">
        <f t="shared" si="47"/>
        <v>55.938735177865617</v>
      </c>
      <c r="AF30" s="17">
        <v>71</v>
      </c>
      <c r="AG30" s="17">
        <f t="shared" si="48"/>
        <v>59.4493006993007</v>
      </c>
      <c r="AH30" s="17">
        <f t="shared" si="49"/>
        <v>3.269999999999996</v>
      </c>
      <c r="AI30" s="17">
        <v>53.41</v>
      </c>
      <c r="AJ30" s="17">
        <f t="shared" si="50"/>
        <v>61.168831168831161</v>
      </c>
      <c r="AK30" s="17">
        <v>42.75</v>
      </c>
      <c r="AL30" s="17">
        <f t="shared" si="51"/>
        <v>52.185430463576154</v>
      </c>
      <c r="AM30" s="17">
        <f t="shared" si="52"/>
        <v>-10.659999999999997</v>
      </c>
      <c r="AN30" s="17">
        <v>51.45</v>
      </c>
      <c r="AO30" s="17">
        <f t="shared" si="53"/>
        <v>54.716821639898569</v>
      </c>
      <c r="AP30" s="17">
        <v>49</v>
      </c>
      <c r="AQ30" s="17">
        <f t="shared" si="54"/>
        <v>53.949903660886321</v>
      </c>
      <c r="AR30" s="17">
        <f t="shared" si="55"/>
        <v>-2.4500000000000028</v>
      </c>
      <c r="AS30" s="17">
        <f t="shared" si="56"/>
        <v>46.313750000000006</v>
      </c>
      <c r="AT30" s="17">
        <f t="shared" si="56"/>
        <v>55.799496865958425</v>
      </c>
      <c r="AU30" s="17">
        <f t="shared" si="56"/>
        <v>45.047499999999999</v>
      </c>
      <c r="AV30" s="17">
        <f t="shared" si="56"/>
        <v>54.689815587278048</v>
      </c>
      <c r="AW30" s="17">
        <f t="shared" si="57"/>
        <v>-1.2662500000000065</v>
      </c>
      <c r="AX30" s="17">
        <f t="shared" si="57"/>
        <v>-1.1096812786803767</v>
      </c>
      <c r="AY30" s="18">
        <v>4</v>
      </c>
    </row>
    <row r="31" spans="1:51">
      <c r="A31" s="15">
        <v>5</v>
      </c>
      <c r="B31" s="15">
        <v>10</v>
      </c>
      <c r="C31" s="15" t="s">
        <v>24</v>
      </c>
      <c r="D31" s="63">
        <v>13</v>
      </c>
      <c r="E31" s="17">
        <v>49.65</v>
      </c>
      <c r="F31" s="17">
        <f t="shared" si="32"/>
        <v>54.317958783120702</v>
      </c>
      <c r="G31" s="17">
        <v>38.950000000000003</v>
      </c>
      <c r="H31" s="17">
        <f t="shared" si="33"/>
        <v>53.489208633093533</v>
      </c>
      <c r="I31" s="17">
        <f t="shared" si="34"/>
        <v>-10.699999999999996</v>
      </c>
      <c r="J31" s="17">
        <v>44.78</v>
      </c>
      <c r="K31" s="17">
        <f t="shared" si="35"/>
        <v>55.750766087844745</v>
      </c>
      <c r="L31" s="17">
        <v>50.15</v>
      </c>
      <c r="M31" s="17">
        <f t="shared" si="36"/>
        <v>52.002032520325201</v>
      </c>
      <c r="N31" s="17">
        <f t="shared" si="37"/>
        <v>5.3699999999999974</v>
      </c>
      <c r="O31" s="17">
        <v>26.44</v>
      </c>
      <c r="P31" s="17">
        <f t="shared" si="38"/>
        <v>46.563814866760168</v>
      </c>
      <c r="Q31" s="17">
        <v>26.62</v>
      </c>
      <c r="R31" s="17">
        <f t="shared" si="39"/>
        <v>50.768156424581008</v>
      </c>
      <c r="S31" s="17">
        <f t="shared" si="40"/>
        <v>0.17999999999999972</v>
      </c>
      <c r="T31" s="17">
        <v>26</v>
      </c>
      <c r="U31" s="17">
        <f t="shared" si="41"/>
        <v>52.481751824817515</v>
      </c>
      <c r="V31" s="17">
        <v>26.58</v>
      </c>
      <c r="W31" s="17">
        <f t="shared" si="42"/>
        <v>49.474768280123584</v>
      </c>
      <c r="X31" s="17">
        <f t="shared" si="43"/>
        <v>0.57999999999999829</v>
      </c>
      <c r="Y31" s="17">
        <v>47.33</v>
      </c>
      <c r="Z31" s="17">
        <f t="shared" si="44"/>
        <v>59.42014242115971</v>
      </c>
      <c r="AA31" s="17">
        <v>45.23</v>
      </c>
      <c r="AB31" s="17">
        <f t="shared" si="45"/>
        <v>55.208510638297867</v>
      </c>
      <c r="AC31" s="17">
        <f t="shared" si="46"/>
        <v>-2.1000000000000014</v>
      </c>
      <c r="AD31" s="17">
        <v>65.14</v>
      </c>
      <c r="AE31" s="15">
        <f t="shared" si="47"/>
        <v>53.37944664031621</v>
      </c>
      <c r="AF31" s="17">
        <v>59.62</v>
      </c>
      <c r="AG31" s="17">
        <f t="shared" si="48"/>
        <v>49.501748251748253</v>
      </c>
      <c r="AH31" s="17">
        <f t="shared" si="49"/>
        <v>-5.5200000000000031</v>
      </c>
      <c r="AI31" s="17">
        <v>43.75</v>
      </c>
      <c r="AJ31" s="17">
        <f t="shared" si="50"/>
        <v>49.763872491145214</v>
      </c>
      <c r="AK31" s="17">
        <v>43.85</v>
      </c>
      <c r="AL31" s="17">
        <f t="shared" si="51"/>
        <v>53.399558498896248</v>
      </c>
      <c r="AM31" s="17">
        <f t="shared" si="52"/>
        <v>0.10000000000000142</v>
      </c>
      <c r="AN31" s="17">
        <v>53.67</v>
      </c>
      <c r="AO31" s="17">
        <f t="shared" si="53"/>
        <v>56.593406593406598</v>
      </c>
      <c r="AP31" s="17">
        <v>47.08</v>
      </c>
      <c r="AQ31" s="17">
        <f t="shared" si="54"/>
        <v>52.100192678227359</v>
      </c>
      <c r="AR31" s="17">
        <f t="shared" si="55"/>
        <v>-6.5900000000000034</v>
      </c>
      <c r="AS31" s="17">
        <f t="shared" si="56"/>
        <v>44.594999999999999</v>
      </c>
      <c r="AT31" s="17">
        <f t="shared" si="56"/>
        <v>53.533894963571349</v>
      </c>
      <c r="AU31" s="17">
        <f t="shared" si="56"/>
        <v>42.26</v>
      </c>
      <c r="AV31" s="17">
        <f t="shared" si="56"/>
        <v>51.993021990661632</v>
      </c>
      <c r="AW31" s="17">
        <f t="shared" si="57"/>
        <v>-2.3350000000000009</v>
      </c>
      <c r="AX31" s="17">
        <f t="shared" si="57"/>
        <v>-1.5408729729097175</v>
      </c>
      <c r="AY31" s="18">
        <v>4</v>
      </c>
    </row>
    <row r="32" spans="1:51">
      <c r="A32" s="15">
        <v>5</v>
      </c>
      <c r="B32" s="15">
        <v>21</v>
      </c>
      <c r="C32" s="15" t="s">
        <v>25</v>
      </c>
      <c r="D32" s="63">
        <v>22</v>
      </c>
      <c r="E32" s="17">
        <v>47.7</v>
      </c>
      <c r="F32" s="17">
        <f t="shared" si="32"/>
        <v>52.404317958783125</v>
      </c>
      <c r="G32" s="17">
        <v>42.62</v>
      </c>
      <c r="H32" s="17">
        <f t="shared" si="33"/>
        <v>57.889688249400479</v>
      </c>
      <c r="I32" s="17">
        <f t="shared" si="34"/>
        <v>-5.0800000000000054</v>
      </c>
      <c r="J32" s="17">
        <v>48.67</v>
      </c>
      <c r="K32" s="17">
        <f t="shared" si="35"/>
        <v>59.724208375893774</v>
      </c>
      <c r="L32" s="17">
        <v>57.55</v>
      </c>
      <c r="M32" s="17">
        <f t="shared" si="36"/>
        <v>59.52235772357723</v>
      </c>
      <c r="N32" s="17">
        <f t="shared" si="37"/>
        <v>8.8799999999999955</v>
      </c>
      <c r="O32" s="17">
        <v>30.67</v>
      </c>
      <c r="P32" s="17">
        <f t="shared" si="38"/>
        <v>52.496493688639553</v>
      </c>
      <c r="Q32" s="17">
        <v>32.36</v>
      </c>
      <c r="R32" s="17">
        <f t="shared" si="39"/>
        <v>58.784916201117312</v>
      </c>
      <c r="S32" s="17">
        <f t="shared" si="40"/>
        <v>1.6899999999999977</v>
      </c>
      <c r="T32" s="17">
        <v>26</v>
      </c>
      <c r="U32" s="17">
        <f t="shared" si="41"/>
        <v>52.481751824817515</v>
      </c>
      <c r="V32" s="17">
        <v>36.51</v>
      </c>
      <c r="W32" s="17">
        <f t="shared" si="42"/>
        <v>59.701338825952625</v>
      </c>
      <c r="X32" s="17">
        <f t="shared" si="43"/>
        <v>10.509999999999998</v>
      </c>
      <c r="Y32" s="17">
        <v>45.33</v>
      </c>
      <c r="Z32" s="17">
        <f t="shared" si="44"/>
        <v>57.385554425228889</v>
      </c>
      <c r="AA32" s="17">
        <v>50.18</v>
      </c>
      <c r="AB32" s="17">
        <f t="shared" si="45"/>
        <v>59.421276595744679</v>
      </c>
      <c r="AC32" s="17">
        <f t="shared" si="46"/>
        <v>4.8500000000000014</v>
      </c>
      <c r="AD32" s="17">
        <v>59.58</v>
      </c>
      <c r="AE32" s="15">
        <f t="shared" si="47"/>
        <v>47.885375494071148</v>
      </c>
      <c r="AF32" s="17">
        <v>69.09</v>
      </c>
      <c r="AG32" s="17">
        <f t="shared" si="48"/>
        <v>57.779720279720287</v>
      </c>
      <c r="AH32" s="17">
        <f t="shared" si="49"/>
        <v>9.5100000000000051</v>
      </c>
      <c r="AI32" s="17">
        <v>50</v>
      </c>
      <c r="AJ32" s="17">
        <f t="shared" si="50"/>
        <v>57.142857142857139</v>
      </c>
      <c r="AK32" s="17">
        <v>48.07</v>
      </c>
      <c r="AL32" s="17">
        <f t="shared" si="51"/>
        <v>58.057395143487852</v>
      </c>
      <c r="AM32" s="17">
        <f t="shared" si="52"/>
        <v>-1.9299999999999997</v>
      </c>
      <c r="AN32" s="17">
        <v>54.33</v>
      </c>
      <c r="AO32" s="17">
        <f t="shared" si="53"/>
        <v>57.151310228233307</v>
      </c>
      <c r="AP32" s="17">
        <v>52.27</v>
      </c>
      <c r="AQ32" s="17">
        <f t="shared" si="54"/>
        <v>57.100192678227366</v>
      </c>
      <c r="AR32" s="17">
        <f t="shared" si="55"/>
        <v>-2.0599999999999952</v>
      </c>
      <c r="AS32" s="17">
        <f t="shared" si="56"/>
        <v>45.284999999999997</v>
      </c>
      <c r="AT32" s="17">
        <f t="shared" si="56"/>
        <v>54.583983642315552</v>
      </c>
      <c r="AU32" s="17">
        <f t="shared" si="56"/>
        <v>48.58124999999999</v>
      </c>
      <c r="AV32" s="17">
        <f t="shared" si="56"/>
        <v>58.532110712153475</v>
      </c>
      <c r="AW32" s="17">
        <f t="shared" si="57"/>
        <v>3.2962499999999935</v>
      </c>
      <c r="AX32" s="17">
        <f t="shared" si="57"/>
        <v>3.9481270698379234</v>
      </c>
      <c r="AY32" s="18">
        <v>5</v>
      </c>
    </row>
    <row r="33" spans="1:51">
      <c r="A33" s="15">
        <v>5</v>
      </c>
      <c r="B33" s="15">
        <v>28</v>
      </c>
      <c r="C33" s="15" t="s">
        <v>19</v>
      </c>
      <c r="D33" s="63">
        <v>9</v>
      </c>
      <c r="E33" s="17">
        <v>63.9</v>
      </c>
      <c r="F33" s="17">
        <f t="shared" si="32"/>
        <v>68.302257114818445</v>
      </c>
      <c r="G33" s="17">
        <v>39.08</v>
      </c>
      <c r="H33" s="17">
        <f t="shared" si="33"/>
        <v>53.645083932853716</v>
      </c>
      <c r="I33" s="17">
        <f t="shared" si="34"/>
        <v>-24.82</v>
      </c>
      <c r="J33" s="17">
        <v>72</v>
      </c>
      <c r="K33" s="17">
        <f t="shared" si="35"/>
        <v>83.554647599591419</v>
      </c>
      <c r="L33" s="17">
        <v>56.67</v>
      </c>
      <c r="M33" s="17">
        <f t="shared" si="36"/>
        <v>58.628048780487809</v>
      </c>
      <c r="N33" s="17">
        <f t="shared" si="37"/>
        <v>-15.329999999999998</v>
      </c>
      <c r="O33" s="17">
        <v>40</v>
      </c>
      <c r="P33" s="17">
        <f t="shared" si="38"/>
        <v>65.582047685834496</v>
      </c>
      <c r="Q33" s="17">
        <v>22.22</v>
      </c>
      <c r="R33" s="17">
        <f t="shared" si="39"/>
        <v>44.622905027932958</v>
      </c>
      <c r="S33" s="17">
        <f t="shared" si="40"/>
        <v>-17.78</v>
      </c>
      <c r="T33" s="17">
        <v>28.8</v>
      </c>
      <c r="U33" s="17">
        <f t="shared" si="41"/>
        <v>55.888077858880777</v>
      </c>
      <c r="V33" s="17">
        <v>33.6</v>
      </c>
      <c r="W33" s="17">
        <f t="shared" si="42"/>
        <v>56.704428424304844</v>
      </c>
      <c r="X33" s="17">
        <f t="shared" si="43"/>
        <v>4.8000000000000007</v>
      </c>
      <c r="Y33" s="17">
        <v>62</v>
      </c>
      <c r="Z33" s="17">
        <f t="shared" si="44"/>
        <v>74.343845371312312</v>
      </c>
      <c r="AA33" s="17">
        <v>52.67</v>
      </c>
      <c r="AB33" s="17">
        <f t="shared" si="45"/>
        <v>61.540425531914892</v>
      </c>
      <c r="AC33" s="17">
        <f t="shared" si="46"/>
        <v>-9.3299999999999983</v>
      </c>
      <c r="AD33" s="17">
        <v>82.5</v>
      </c>
      <c r="AE33" s="15">
        <f t="shared" si="47"/>
        <v>70.533596837944671</v>
      </c>
      <c r="AF33" s="17">
        <v>72.78</v>
      </c>
      <c r="AG33" s="17">
        <f t="shared" si="48"/>
        <v>61.00524475524476</v>
      </c>
      <c r="AH33" s="17">
        <f t="shared" si="49"/>
        <v>-9.7199999999999989</v>
      </c>
      <c r="AI33" s="17">
        <v>60</v>
      </c>
      <c r="AJ33" s="17">
        <f t="shared" si="50"/>
        <v>68.949232585596221</v>
      </c>
      <c r="AK33" s="17">
        <v>46.11</v>
      </c>
      <c r="AL33" s="17">
        <f t="shared" si="51"/>
        <v>55.894039735099334</v>
      </c>
      <c r="AM33" s="17">
        <f t="shared" si="52"/>
        <v>-13.89</v>
      </c>
      <c r="AN33" s="17">
        <v>70</v>
      </c>
      <c r="AO33" s="17">
        <f t="shared" si="53"/>
        <v>70.397295012679635</v>
      </c>
      <c r="AP33" s="17">
        <v>57.11</v>
      </c>
      <c r="AQ33" s="17">
        <f t="shared" si="54"/>
        <v>61.763005780346816</v>
      </c>
      <c r="AR33" s="17">
        <f t="shared" si="55"/>
        <v>-12.89</v>
      </c>
      <c r="AS33" s="17">
        <f t="shared" si="56"/>
        <v>59.900000000000006</v>
      </c>
      <c r="AT33" s="17">
        <f t="shared" si="56"/>
        <v>69.693875008332242</v>
      </c>
      <c r="AU33" s="17">
        <f t="shared" si="56"/>
        <v>47.53</v>
      </c>
      <c r="AV33" s="17">
        <f t="shared" si="56"/>
        <v>56.725397746023141</v>
      </c>
      <c r="AW33" s="17">
        <f t="shared" si="57"/>
        <v>-12.370000000000005</v>
      </c>
      <c r="AX33" s="17">
        <f t="shared" si="57"/>
        <v>-12.968477262309101</v>
      </c>
      <c r="AY33" s="18">
        <v>1</v>
      </c>
    </row>
    <row r="34" spans="1:51">
      <c r="A34" s="15"/>
      <c r="B34" s="15"/>
      <c r="C34" s="15"/>
      <c r="D34" s="63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5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8"/>
    </row>
    <row r="35" spans="1:51">
      <c r="A35" s="15">
        <v>6</v>
      </c>
      <c r="B35" s="15">
        <v>24</v>
      </c>
      <c r="C35" s="15" t="s">
        <v>27</v>
      </c>
      <c r="D35" s="63">
        <v>9</v>
      </c>
      <c r="E35" s="17">
        <v>48.69</v>
      </c>
      <c r="F35" s="17">
        <f>(((E35-45.25)/10.19)*10)+50</f>
        <v>53.375858684985275</v>
      </c>
      <c r="G35" s="17">
        <v>38.51</v>
      </c>
      <c r="H35" s="17">
        <f>(((G35-36.04)/8.34)*10)+50</f>
        <v>52.961630695443645</v>
      </c>
      <c r="I35" s="17">
        <f>G35-E35</f>
        <v>-10.18</v>
      </c>
      <c r="J35" s="17">
        <v>48.22</v>
      </c>
      <c r="K35" s="17">
        <f>(((J35-39.15)/9.79)*10)+50</f>
        <v>59.264555669050054</v>
      </c>
      <c r="L35" s="17">
        <v>44.89</v>
      </c>
      <c r="M35" s="17">
        <f>(((L35-48.18)/9.84)*10)+50</f>
        <v>46.65650406504065</v>
      </c>
      <c r="N35" s="17">
        <f>L35-J35</f>
        <v>-3.3299999999999983</v>
      </c>
      <c r="O35" s="17">
        <v>28.44</v>
      </c>
      <c r="P35" s="17">
        <f>(((O35-28.89)/7.13)*10)+50</f>
        <v>49.368863955119217</v>
      </c>
      <c r="Q35" s="17">
        <v>24.44</v>
      </c>
      <c r="R35" s="17">
        <f>(((Q35-26.07)/7.16)*10)+50</f>
        <v>47.72346368715084</v>
      </c>
      <c r="S35" s="17">
        <f>Q35-O35</f>
        <v>-4</v>
      </c>
      <c r="T35" s="17">
        <v>26.22</v>
      </c>
      <c r="U35" s="17">
        <f>(((T35-23.96)/8.22)*10)+50</f>
        <v>52.749391727493915</v>
      </c>
      <c r="V35" s="17">
        <v>17.78</v>
      </c>
      <c r="W35" s="17">
        <f>(((V35-27.09)/9.71)*10)+50</f>
        <v>40.411946446961899</v>
      </c>
      <c r="X35" s="17">
        <f>V35-T35</f>
        <v>-8.4399999999999977</v>
      </c>
      <c r="Y35" s="17">
        <v>47.33</v>
      </c>
      <c r="Z35" s="17">
        <f>(((Y35-38.07)/9.83)*10)+50</f>
        <v>59.42014242115971</v>
      </c>
      <c r="AA35" s="17">
        <v>33.78</v>
      </c>
      <c r="AB35" s="17">
        <f>(((AA35-39.11)/11.75)*10)+50</f>
        <v>45.463829787234047</v>
      </c>
      <c r="AC35" s="17">
        <f>AA35-Y35</f>
        <v>-13.549999999999997</v>
      </c>
      <c r="AD35" s="17">
        <v>66.39</v>
      </c>
      <c r="AE35" s="15">
        <f>(((AD35-61.72)/10.12)*10)+50</f>
        <v>54.614624505928859</v>
      </c>
      <c r="AF35" s="17">
        <v>63.06</v>
      </c>
      <c r="AG35" s="17">
        <f>(((AF35-60.19)/11.44)*10)+50</f>
        <v>52.50874125874126</v>
      </c>
      <c r="AH35" s="17">
        <f>AF35-AD35</f>
        <v>-3.3299999999999983</v>
      </c>
      <c r="AI35" s="17">
        <v>43.89</v>
      </c>
      <c r="AJ35" s="17">
        <f>(((AI35-43.95)/8.47)*10)+50</f>
        <v>49.929161747343564</v>
      </c>
      <c r="AK35" s="17">
        <v>38.61</v>
      </c>
      <c r="AL35" s="17">
        <f>(((AK35-40.77)/9.06)*10)+50</f>
        <v>47.615894039735096</v>
      </c>
      <c r="AM35" s="17">
        <f>AK35-AI35</f>
        <v>-5.2800000000000011</v>
      </c>
      <c r="AN35" s="17">
        <v>54.89</v>
      </c>
      <c r="AO35" s="17">
        <f>(((AN35-45.87)/11.83)*10)+50</f>
        <v>57.624683009298394</v>
      </c>
      <c r="AP35" s="17">
        <v>42.22</v>
      </c>
      <c r="AQ35" s="17">
        <f>(((AP35-44.9)/10.38)*10)+50</f>
        <v>47.418111753371868</v>
      </c>
      <c r="AR35" s="17">
        <f>AP35-AN35</f>
        <v>-12.670000000000002</v>
      </c>
      <c r="AS35" s="17">
        <f t="shared" ref="AS35:AV36" si="58">(E35+J35+O35+T35+Y35+AD35+AI35+AN35)/8</f>
        <v>45.508749999999992</v>
      </c>
      <c r="AT35" s="17">
        <f t="shared" si="58"/>
        <v>54.543410215047381</v>
      </c>
      <c r="AU35" s="17">
        <f t="shared" si="58"/>
        <v>37.911249999999995</v>
      </c>
      <c r="AV35" s="17">
        <f t="shared" si="58"/>
        <v>47.595015216709918</v>
      </c>
      <c r="AW35" s="17">
        <f>AU35-AS35</f>
        <v>-7.5974999999999966</v>
      </c>
      <c r="AX35" s="17">
        <f>AV35-AT35</f>
        <v>-6.9483949983374629</v>
      </c>
      <c r="AY35" s="18">
        <v>0</v>
      </c>
    </row>
    <row r="36" spans="1:51">
      <c r="A36" s="15">
        <v>6</v>
      </c>
      <c r="B36" s="15">
        <v>26</v>
      </c>
      <c r="C36" s="15" t="s">
        <v>26</v>
      </c>
      <c r="D36" s="63">
        <v>15</v>
      </c>
      <c r="E36" s="17">
        <v>41.08</v>
      </c>
      <c r="F36" s="17">
        <f>(((E36-45.25)/10.19)*10)+50</f>
        <v>45.907752698724238</v>
      </c>
      <c r="G36" s="17">
        <v>30.1</v>
      </c>
      <c r="H36" s="17">
        <f>(((G36-36.04)/8.34)*10)+50</f>
        <v>42.877697841726622</v>
      </c>
      <c r="I36" s="17">
        <f>G36-E36</f>
        <v>-10.979999999999997</v>
      </c>
      <c r="J36" s="17">
        <v>36.74</v>
      </c>
      <c r="K36" s="17">
        <f>(((J36-39.15)/9.79)*10)+50</f>
        <v>47.538304392236981</v>
      </c>
      <c r="L36" s="17">
        <v>45.47</v>
      </c>
      <c r="M36" s="17">
        <f>(((L36-48.18)/9.84)*10)+50</f>
        <v>47.24593495934959</v>
      </c>
      <c r="N36" s="17">
        <f>L36-J36</f>
        <v>8.7299999999999969</v>
      </c>
      <c r="O36" s="17">
        <v>28.74</v>
      </c>
      <c r="P36" s="17">
        <f>(((O36-28.89)/7.13)*10)+50</f>
        <v>49.789621318373065</v>
      </c>
      <c r="Q36" s="17">
        <v>23.87</v>
      </c>
      <c r="R36" s="17">
        <f>(((Q36-26.07)/7.16)*10)+50</f>
        <v>46.927374301675982</v>
      </c>
      <c r="S36" s="17">
        <f>Q36-O36</f>
        <v>-4.8699999999999974</v>
      </c>
      <c r="T36" s="17">
        <v>18.989999999999998</v>
      </c>
      <c r="U36" s="17">
        <f>(((T36-23.96)/8.22)*10)+50</f>
        <v>43.953771289537713</v>
      </c>
      <c r="V36" s="17">
        <v>27.2</v>
      </c>
      <c r="W36" s="17">
        <f>(((V36-27.09)/9.71)*10)+50</f>
        <v>50.113285272914517</v>
      </c>
      <c r="X36" s="17">
        <f>V36-T36</f>
        <v>8.2100000000000009</v>
      </c>
      <c r="Y36" s="17">
        <v>38</v>
      </c>
      <c r="Z36" s="17">
        <f>(((Y36-38.07)/9.83)*10)+50</f>
        <v>49.928789420142422</v>
      </c>
      <c r="AA36" s="17">
        <v>34.67</v>
      </c>
      <c r="AB36" s="17">
        <f>(((AA36-39.11)/11.75)*10)+50</f>
        <v>46.221276595744683</v>
      </c>
      <c r="AC36" s="17">
        <f>AA36-Y36</f>
        <v>-3.3299999999999983</v>
      </c>
      <c r="AD36" s="17">
        <v>59.61</v>
      </c>
      <c r="AE36" s="15">
        <f>(((AD36-61.72)/10.12)*10)+50</f>
        <v>47.915019762845851</v>
      </c>
      <c r="AF36" s="17">
        <v>56.33</v>
      </c>
      <c r="AG36" s="17">
        <f>(((AF36-60.19)/11.44)*10)+50</f>
        <v>46.625874125874127</v>
      </c>
      <c r="AH36" s="17">
        <f>AF36-AD36</f>
        <v>-3.2800000000000011</v>
      </c>
      <c r="AI36" s="17">
        <v>42.11</v>
      </c>
      <c r="AJ36" s="17">
        <f>(((AI36-43.95)/8.47)*10)+50</f>
        <v>47.827626918536005</v>
      </c>
      <c r="AK36" s="17">
        <v>34.67</v>
      </c>
      <c r="AL36" s="17">
        <f>(((AK36-40.77)/9.06)*10)+50</f>
        <v>43.267108167770417</v>
      </c>
      <c r="AM36" s="17">
        <f>AK36-AI36</f>
        <v>-7.4399999999999977</v>
      </c>
      <c r="AN36" s="17">
        <v>41.47</v>
      </c>
      <c r="AO36" s="17">
        <f>(((AN36-45.87)/11.83)*10)+50</f>
        <v>46.280642434488591</v>
      </c>
      <c r="AP36" s="17">
        <v>39.869999999999997</v>
      </c>
      <c r="AQ36" s="17">
        <f>(((AP36-44.9)/10.38)*10)+50</f>
        <v>45.154142581888244</v>
      </c>
      <c r="AR36" s="17">
        <f>AP36-AN36</f>
        <v>-1.6000000000000014</v>
      </c>
      <c r="AS36" s="17">
        <f t="shared" si="58"/>
        <v>38.342500000000001</v>
      </c>
      <c r="AT36" s="17">
        <f t="shared" si="58"/>
        <v>47.392691029360613</v>
      </c>
      <c r="AU36" s="17">
        <f t="shared" si="58"/>
        <v>36.522500000000001</v>
      </c>
      <c r="AV36" s="17">
        <f t="shared" si="58"/>
        <v>46.054086730868022</v>
      </c>
      <c r="AW36" s="17">
        <f>AU36-AS36</f>
        <v>-1.8200000000000003</v>
      </c>
      <c r="AX36" s="17">
        <f>AV36-AT36</f>
        <v>-1.3386042984925908</v>
      </c>
      <c r="AY36" s="18">
        <v>2</v>
      </c>
    </row>
    <row r="37" spans="1:51">
      <c r="C37" s="15" t="s">
        <v>59</v>
      </c>
      <c r="D37" s="22"/>
    </row>
  </sheetData>
  <sortState ref="A3:AY30">
    <sortCondition ref="A3:A30"/>
  </sortState>
  <mergeCells count="19">
    <mergeCell ref="AY1:AY2"/>
    <mergeCell ref="AS1:AS2"/>
    <mergeCell ref="AT1:AT2"/>
    <mergeCell ref="AU1:AU2"/>
    <mergeCell ref="AV1:AV2"/>
    <mergeCell ref="AW1:AW2"/>
    <mergeCell ref="AX1:AX2"/>
    <mergeCell ref="AN1:AR1"/>
    <mergeCell ref="A1:A2"/>
    <mergeCell ref="B1:B2"/>
    <mergeCell ref="C1:C2"/>
    <mergeCell ref="D1:D2"/>
    <mergeCell ref="E1:I1"/>
    <mergeCell ref="J1:N1"/>
    <mergeCell ref="O1:S1"/>
    <mergeCell ref="T1:X1"/>
    <mergeCell ref="Y1:AC1"/>
    <mergeCell ref="AD1:AH1"/>
    <mergeCell ref="AI1:AM1"/>
  </mergeCells>
  <pageMargins left="0.7" right="0.7" top="0.75" bottom="0.75" header="0.3" footer="0.3"/>
  <pageSetup paperSize="9" orientation="portrait" horizontalDpi="4294967293" verticalDpi="0" r:id="rId1"/>
  <rowBreaks count="5" manualBreakCount="5">
    <brk id="9" max="16383" man="1"/>
    <brk id="14" max="16383" man="1"/>
    <brk id="21" max="16383" man="1"/>
    <brk id="26" max="16383" man="1"/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AX34"/>
  <sheetViews>
    <sheetView topLeftCell="A13" workbookViewId="0">
      <selection activeCell="J37" sqref="J37"/>
    </sheetView>
  </sheetViews>
  <sheetFormatPr defaultRowHeight="18.75"/>
  <cols>
    <col min="1" max="1" width="7.5" style="20" bestFit="1" customWidth="1"/>
    <col min="2" max="2" width="14.625" style="20" customWidth="1"/>
    <col min="3" max="3" width="2.5" style="20" customWidth="1"/>
    <col min="4" max="4" width="4.625" style="20" bestFit="1" customWidth="1"/>
    <col min="5" max="5" width="4.625" style="20" customWidth="1"/>
    <col min="6" max="6" width="4.25" style="20" bestFit="1" customWidth="1"/>
    <col min="7" max="7" width="4.25" style="20" customWidth="1"/>
    <col min="8" max="8" width="4.625" style="20" bestFit="1" customWidth="1"/>
    <col min="9" max="9" width="4.25" style="20" bestFit="1" customWidth="1"/>
    <col min="10" max="10" width="4.25" style="20" customWidth="1"/>
    <col min="11" max="11" width="4.25" style="20" bestFit="1" customWidth="1"/>
    <col min="12" max="12" width="4.25" style="20" customWidth="1"/>
    <col min="13" max="13" width="4.625" style="20" bestFit="1" customWidth="1"/>
    <col min="14" max="14" width="4.25" style="20" bestFit="1" customWidth="1"/>
    <col min="15" max="15" width="4.25" style="20" customWidth="1"/>
    <col min="16" max="16" width="4.25" style="20" bestFit="1" customWidth="1"/>
    <col min="17" max="17" width="4.25" style="20" customWidth="1"/>
    <col min="18" max="18" width="4.625" style="68" bestFit="1" customWidth="1"/>
    <col min="19" max="19" width="4.25" style="20" bestFit="1" customWidth="1"/>
    <col min="20" max="20" width="4.25" style="20" customWidth="1"/>
    <col min="21" max="21" width="4.25" style="20" bestFit="1" customWidth="1"/>
    <col min="22" max="22" width="4.25" style="20" customWidth="1"/>
    <col min="23" max="23" width="5.375" style="20" bestFit="1" customWidth="1"/>
    <col min="24" max="24" width="4.25" style="20" bestFit="1" customWidth="1"/>
    <col min="25" max="25" width="4.25" style="20" customWidth="1"/>
    <col min="26" max="26" width="4.25" style="20" bestFit="1" customWidth="1"/>
    <col min="27" max="27" width="4.25" style="20" customWidth="1"/>
    <col min="28" max="28" width="5.375" style="20" bestFit="1" customWidth="1"/>
    <col min="29" max="29" width="4.25" style="20" bestFit="1" customWidth="1"/>
    <col min="30" max="30" width="4.25" style="20" customWidth="1"/>
    <col min="31" max="31" width="4.625" style="20" bestFit="1" customWidth="1"/>
    <col min="32" max="32" width="4.625" style="20" customWidth="1"/>
    <col min="33" max="33" width="4.625" style="20" bestFit="1" customWidth="1"/>
    <col min="34" max="34" width="4.25" style="20" bestFit="1" customWidth="1"/>
    <col min="35" max="35" width="4.25" style="20" customWidth="1"/>
    <col min="36" max="36" width="4.25" style="20" bestFit="1" customWidth="1"/>
    <col min="37" max="37" width="4.25" style="20" customWidth="1"/>
    <col min="38" max="38" width="5.375" style="20" bestFit="1" customWidth="1"/>
    <col min="39" max="39" width="4.25" style="20" bestFit="1" customWidth="1"/>
    <col min="40" max="40" width="4.25" style="20" customWidth="1"/>
    <col min="41" max="41" width="4.25" style="20" bestFit="1" customWidth="1"/>
    <col min="42" max="42" width="4.25" style="20" customWidth="1"/>
    <col min="43" max="43" width="4.625" style="20" bestFit="1" customWidth="1"/>
    <col min="44" max="44" width="5.5" style="20" bestFit="1" customWidth="1"/>
    <col min="45" max="45" width="5.5" style="20" customWidth="1"/>
    <col min="46" max="46" width="5" style="20" bestFit="1" customWidth="1"/>
    <col min="47" max="47" width="5" style="20" customWidth="1"/>
    <col min="48" max="49" width="4.5" style="20" customWidth="1"/>
    <col min="50" max="50" width="3.125" style="51" bestFit="1" customWidth="1"/>
  </cols>
  <sheetData>
    <row r="1" spans="1:50" ht="17.25">
      <c r="A1" s="105" t="s">
        <v>110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</row>
    <row r="2" spans="1:50" ht="17.25">
      <c r="A2" s="105" t="s">
        <v>42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</row>
    <row r="3" spans="1:50" ht="17.25">
      <c r="A3" s="106" t="s">
        <v>103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</row>
    <row r="4" spans="1:50">
      <c r="A4" s="99" t="s">
        <v>36</v>
      </c>
      <c r="B4" s="99" t="s">
        <v>30</v>
      </c>
      <c r="C4" s="99" t="s">
        <v>70</v>
      </c>
      <c r="D4" s="101" t="s">
        <v>31</v>
      </c>
      <c r="E4" s="101"/>
      <c r="F4" s="101"/>
      <c r="G4" s="101"/>
      <c r="H4" s="101"/>
      <c r="I4" s="101" t="s">
        <v>32</v>
      </c>
      <c r="J4" s="101"/>
      <c r="K4" s="101"/>
      <c r="L4" s="101"/>
      <c r="M4" s="101"/>
      <c r="N4" s="101" t="s">
        <v>33</v>
      </c>
      <c r="O4" s="101"/>
      <c r="P4" s="101"/>
      <c r="Q4" s="101"/>
      <c r="R4" s="101"/>
      <c r="S4" s="101" t="s">
        <v>34</v>
      </c>
      <c r="T4" s="101"/>
      <c r="U4" s="101"/>
      <c r="V4" s="101"/>
      <c r="W4" s="101"/>
      <c r="X4" s="101" t="s">
        <v>35</v>
      </c>
      <c r="Y4" s="101"/>
      <c r="Z4" s="101"/>
      <c r="AA4" s="101"/>
      <c r="AB4" s="101"/>
      <c r="AC4" s="101" t="s">
        <v>37</v>
      </c>
      <c r="AD4" s="101"/>
      <c r="AE4" s="101"/>
      <c r="AF4" s="101"/>
      <c r="AG4" s="101"/>
      <c r="AH4" s="101" t="s">
        <v>38</v>
      </c>
      <c r="AI4" s="101"/>
      <c r="AJ4" s="101"/>
      <c r="AK4" s="101"/>
      <c r="AL4" s="101"/>
      <c r="AM4" s="101" t="s">
        <v>39</v>
      </c>
      <c r="AN4" s="101"/>
      <c r="AO4" s="101"/>
      <c r="AP4" s="101"/>
      <c r="AQ4" s="101"/>
      <c r="AR4" s="102" t="s">
        <v>109</v>
      </c>
      <c r="AS4" s="103" t="s">
        <v>67</v>
      </c>
      <c r="AT4" s="102" t="s">
        <v>108</v>
      </c>
      <c r="AU4" s="103" t="s">
        <v>107</v>
      </c>
      <c r="AV4" s="102" t="s">
        <v>68</v>
      </c>
      <c r="AW4" s="103" t="s">
        <v>69</v>
      </c>
      <c r="AX4" s="107" t="s">
        <v>62</v>
      </c>
    </row>
    <row r="5" spans="1:50">
      <c r="A5" s="100"/>
      <c r="B5" s="100"/>
      <c r="C5" s="100"/>
      <c r="D5" s="54" t="s">
        <v>63</v>
      </c>
      <c r="E5" s="54" t="s">
        <v>67</v>
      </c>
      <c r="F5" s="54" t="s">
        <v>106</v>
      </c>
      <c r="G5" s="54" t="s">
        <v>107</v>
      </c>
      <c r="H5" s="14" t="s">
        <v>61</v>
      </c>
      <c r="I5" s="54" t="s">
        <v>63</v>
      </c>
      <c r="J5" s="54" t="s">
        <v>67</v>
      </c>
      <c r="K5" s="54" t="s">
        <v>106</v>
      </c>
      <c r="L5" s="54" t="s">
        <v>107</v>
      </c>
      <c r="M5" s="14" t="s">
        <v>61</v>
      </c>
      <c r="N5" s="54" t="s">
        <v>63</v>
      </c>
      <c r="O5" s="54" t="s">
        <v>67</v>
      </c>
      <c r="P5" s="54" t="s">
        <v>106</v>
      </c>
      <c r="Q5" s="54" t="s">
        <v>107</v>
      </c>
      <c r="R5" s="67" t="s">
        <v>61</v>
      </c>
      <c r="S5" s="54" t="s">
        <v>63</v>
      </c>
      <c r="T5" s="54" t="s">
        <v>67</v>
      </c>
      <c r="U5" s="54" t="s">
        <v>106</v>
      </c>
      <c r="V5" s="54" t="s">
        <v>107</v>
      </c>
      <c r="W5" s="14" t="s">
        <v>61</v>
      </c>
      <c r="X5" s="54" t="s">
        <v>63</v>
      </c>
      <c r="Y5" s="54" t="s">
        <v>67</v>
      </c>
      <c r="Z5" s="54" t="s">
        <v>106</v>
      </c>
      <c r="AA5" s="54" t="s">
        <v>107</v>
      </c>
      <c r="AB5" s="14" t="s">
        <v>61</v>
      </c>
      <c r="AC5" s="54" t="s">
        <v>63</v>
      </c>
      <c r="AD5" s="54" t="s">
        <v>67</v>
      </c>
      <c r="AE5" s="54" t="s">
        <v>106</v>
      </c>
      <c r="AF5" s="54" t="s">
        <v>107</v>
      </c>
      <c r="AG5" s="14" t="s">
        <v>61</v>
      </c>
      <c r="AH5" s="54" t="s">
        <v>63</v>
      </c>
      <c r="AI5" s="54" t="s">
        <v>67</v>
      </c>
      <c r="AJ5" s="54" t="s">
        <v>106</v>
      </c>
      <c r="AK5" s="54" t="s">
        <v>107</v>
      </c>
      <c r="AL5" s="14" t="s">
        <v>61</v>
      </c>
      <c r="AM5" s="54" t="s">
        <v>63</v>
      </c>
      <c r="AN5" s="54" t="s">
        <v>67</v>
      </c>
      <c r="AO5" s="54" t="s">
        <v>106</v>
      </c>
      <c r="AP5" s="54" t="s">
        <v>107</v>
      </c>
      <c r="AQ5" s="14" t="s">
        <v>61</v>
      </c>
      <c r="AR5" s="102"/>
      <c r="AS5" s="104"/>
      <c r="AT5" s="102"/>
      <c r="AU5" s="104"/>
      <c r="AV5" s="102"/>
      <c r="AW5" s="104"/>
      <c r="AX5" s="107"/>
    </row>
    <row r="6" spans="1:50">
      <c r="A6" s="15">
        <v>1</v>
      </c>
      <c r="B6" s="15" t="s">
        <v>25</v>
      </c>
      <c r="C6" s="63">
        <v>22</v>
      </c>
      <c r="D6" s="17">
        <v>47.7</v>
      </c>
      <c r="E6" s="17">
        <f t="shared" ref="E6:E33" si="0">(((D6-45.25)/10.19)*10)+50</f>
        <v>52.404317958783125</v>
      </c>
      <c r="F6" s="17">
        <v>42.62</v>
      </c>
      <c r="G6" s="17">
        <f t="shared" ref="G6:G33" si="1">(((F6-36.04)/8.34)*10)+50</f>
        <v>57.889688249400479</v>
      </c>
      <c r="H6" s="17">
        <f t="shared" ref="H6:H33" si="2">F6-D6</f>
        <v>-5.0800000000000054</v>
      </c>
      <c r="I6" s="17">
        <v>48.67</v>
      </c>
      <c r="J6" s="17">
        <f t="shared" ref="J6:J33" si="3">(((I6-39.15)/9.79)*10)+50</f>
        <v>59.724208375893774</v>
      </c>
      <c r="K6" s="17">
        <v>57.55</v>
      </c>
      <c r="L6" s="17">
        <f t="shared" ref="L6:L33" si="4">(((K6-48.18)/9.84)*10)+50</f>
        <v>59.52235772357723</v>
      </c>
      <c r="M6" s="17">
        <f t="shared" ref="M6:M33" si="5">K6-I6</f>
        <v>8.8799999999999955</v>
      </c>
      <c r="N6" s="17">
        <v>30.67</v>
      </c>
      <c r="O6" s="17">
        <f t="shared" ref="O6:O33" si="6">(((N6-28.89)/7.13)*10)+50</f>
        <v>52.496493688639553</v>
      </c>
      <c r="P6" s="17">
        <v>32.36</v>
      </c>
      <c r="Q6" s="17">
        <f t="shared" ref="Q6:Q33" si="7">(((P6-26.07)/7.16)*10)+50</f>
        <v>58.784916201117312</v>
      </c>
      <c r="R6" s="17">
        <f t="shared" ref="R6:R33" si="8">P6-N6</f>
        <v>1.6899999999999977</v>
      </c>
      <c r="S6" s="17">
        <v>26</v>
      </c>
      <c r="T6" s="17">
        <f t="shared" ref="T6:T33" si="9">(((S6-23.96)/8.22)*10)+50</f>
        <v>52.481751824817515</v>
      </c>
      <c r="U6" s="17">
        <v>36.51</v>
      </c>
      <c r="V6" s="17">
        <f t="shared" ref="V6:V33" si="10">(((U6-27.09)/9.71)*10)+50</f>
        <v>59.701338825952625</v>
      </c>
      <c r="W6" s="17">
        <f t="shared" ref="W6:W33" si="11">U6-S6</f>
        <v>10.509999999999998</v>
      </c>
      <c r="X6" s="17">
        <v>45.33</v>
      </c>
      <c r="Y6" s="17">
        <f t="shared" ref="Y6:Y33" si="12">(((X6-38.07)/9.83)*10)+50</f>
        <v>57.385554425228889</v>
      </c>
      <c r="Z6" s="17">
        <v>50.18</v>
      </c>
      <c r="AA6" s="17">
        <f t="shared" ref="AA6:AA33" si="13">(((Z6-39.11)/11.75)*10)+50</f>
        <v>59.421276595744679</v>
      </c>
      <c r="AB6" s="17">
        <f t="shared" ref="AB6:AB33" si="14">Z6-X6</f>
        <v>4.8500000000000014</v>
      </c>
      <c r="AC6" s="17">
        <v>59.58</v>
      </c>
      <c r="AD6" s="15">
        <f t="shared" ref="AD6:AD33" si="15">(((AC6-61.72)/10.12)*10)+50</f>
        <v>47.885375494071148</v>
      </c>
      <c r="AE6" s="17">
        <v>69.09</v>
      </c>
      <c r="AF6" s="17">
        <f t="shared" ref="AF6:AF33" si="16">(((AE6-60.19)/11.44)*10)+50</f>
        <v>57.779720279720287</v>
      </c>
      <c r="AG6" s="17">
        <f t="shared" ref="AG6:AG33" si="17">AE6-AC6</f>
        <v>9.5100000000000051</v>
      </c>
      <c r="AH6" s="17">
        <v>50</v>
      </c>
      <c r="AI6" s="17">
        <f t="shared" ref="AI6:AI33" si="18">(((AH6-43.95)/8.47)*10)+50</f>
        <v>57.142857142857139</v>
      </c>
      <c r="AJ6" s="17">
        <v>48.07</v>
      </c>
      <c r="AK6" s="17">
        <f t="shared" ref="AK6:AK33" si="19">(((AJ6-40.77)/9.06)*10)+50</f>
        <v>58.057395143487852</v>
      </c>
      <c r="AL6" s="17">
        <f t="shared" ref="AL6:AL33" si="20">AJ6-AH6</f>
        <v>-1.9299999999999997</v>
      </c>
      <c r="AM6" s="17">
        <v>54.33</v>
      </c>
      <c r="AN6" s="17">
        <f t="shared" ref="AN6:AN33" si="21">(((AM6-45.87)/11.83)*10)+50</f>
        <v>57.151310228233307</v>
      </c>
      <c r="AO6" s="17">
        <v>52.27</v>
      </c>
      <c r="AP6" s="17">
        <f t="shared" ref="AP6:AP33" si="22">(((AO6-44.9)/10.38)*10)+50</f>
        <v>57.100192678227366</v>
      </c>
      <c r="AQ6" s="17">
        <f t="shared" ref="AQ6:AQ33" si="23">AO6-AM6</f>
        <v>-2.0599999999999952</v>
      </c>
      <c r="AR6" s="17">
        <f t="shared" ref="AR6:AR33" si="24">(D6+I6+N6+S6+X6+AC6+AH6+AM6)/8</f>
        <v>45.284999999999997</v>
      </c>
      <c r="AS6" s="17">
        <f t="shared" ref="AS6:AS33" si="25">(E6+J6+O6+T6+Y6+AD6+AI6+AN6)/8</f>
        <v>54.583983642315552</v>
      </c>
      <c r="AT6" s="17">
        <f t="shared" ref="AT6:AT33" si="26">(F6+K6+P6+U6+Z6+AE6+AJ6+AO6)/8</f>
        <v>48.58124999999999</v>
      </c>
      <c r="AU6" s="17">
        <f t="shared" ref="AU6:AU33" si="27">(G6+L6+Q6+V6+AA6+AF6+AK6+AP6)/8</f>
        <v>58.532110712153475</v>
      </c>
      <c r="AV6" s="17">
        <f t="shared" ref="AV6:AV33" si="28">AT6-AR6</f>
        <v>3.2962499999999935</v>
      </c>
      <c r="AW6" s="17">
        <f t="shared" ref="AW6:AW33" si="29">AU6-AS6</f>
        <v>3.9481270698379234</v>
      </c>
      <c r="AX6" s="50">
        <v>5</v>
      </c>
    </row>
    <row r="7" spans="1:50">
      <c r="A7" s="15">
        <v>2</v>
      </c>
      <c r="B7" s="15" t="s">
        <v>19</v>
      </c>
      <c r="C7" s="63">
        <v>9</v>
      </c>
      <c r="D7" s="17">
        <v>63.9</v>
      </c>
      <c r="E7" s="17">
        <f t="shared" si="0"/>
        <v>68.302257114818445</v>
      </c>
      <c r="F7" s="17">
        <v>39.08</v>
      </c>
      <c r="G7" s="17">
        <f t="shared" si="1"/>
        <v>53.645083932853716</v>
      </c>
      <c r="H7" s="17">
        <f t="shared" si="2"/>
        <v>-24.82</v>
      </c>
      <c r="I7" s="17">
        <v>72</v>
      </c>
      <c r="J7" s="17">
        <f t="shared" si="3"/>
        <v>83.554647599591419</v>
      </c>
      <c r="K7" s="17">
        <v>56.67</v>
      </c>
      <c r="L7" s="17">
        <f t="shared" si="4"/>
        <v>58.628048780487809</v>
      </c>
      <c r="M7" s="17">
        <f t="shared" si="5"/>
        <v>-15.329999999999998</v>
      </c>
      <c r="N7" s="17">
        <v>40</v>
      </c>
      <c r="O7" s="17">
        <f t="shared" si="6"/>
        <v>65.582047685834496</v>
      </c>
      <c r="P7" s="17">
        <v>22.22</v>
      </c>
      <c r="Q7" s="17">
        <f t="shared" si="7"/>
        <v>44.622905027932958</v>
      </c>
      <c r="R7" s="17">
        <f t="shared" si="8"/>
        <v>-17.78</v>
      </c>
      <c r="S7" s="17">
        <v>28.8</v>
      </c>
      <c r="T7" s="17">
        <f t="shared" si="9"/>
        <v>55.888077858880777</v>
      </c>
      <c r="U7" s="17">
        <v>33.6</v>
      </c>
      <c r="V7" s="17">
        <f t="shared" si="10"/>
        <v>56.704428424304844</v>
      </c>
      <c r="W7" s="17">
        <f t="shared" si="11"/>
        <v>4.8000000000000007</v>
      </c>
      <c r="X7" s="17">
        <v>62</v>
      </c>
      <c r="Y7" s="17">
        <f t="shared" si="12"/>
        <v>74.343845371312312</v>
      </c>
      <c r="Z7" s="17">
        <v>52.67</v>
      </c>
      <c r="AA7" s="17">
        <f t="shared" si="13"/>
        <v>61.540425531914892</v>
      </c>
      <c r="AB7" s="17">
        <f t="shared" si="14"/>
        <v>-9.3299999999999983</v>
      </c>
      <c r="AC7" s="17">
        <v>82.5</v>
      </c>
      <c r="AD7" s="15">
        <f t="shared" si="15"/>
        <v>70.533596837944671</v>
      </c>
      <c r="AE7" s="17">
        <v>72.78</v>
      </c>
      <c r="AF7" s="17">
        <f t="shared" si="16"/>
        <v>61.00524475524476</v>
      </c>
      <c r="AG7" s="17">
        <f t="shared" si="17"/>
        <v>-9.7199999999999989</v>
      </c>
      <c r="AH7" s="17">
        <v>60</v>
      </c>
      <c r="AI7" s="17">
        <f t="shared" si="18"/>
        <v>68.949232585596221</v>
      </c>
      <c r="AJ7" s="17">
        <v>46.11</v>
      </c>
      <c r="AK7" s="17">
        <f t="shared" si="19"/>
        <v>55.894039735099334</v>
      </c>
      <c r="AL7" s="17">
        <f t="shared" si="20"/>
        <v>-13.89</v>
      </c>
      <c r="AM7" s="17">
        <v>70</v>
      </c>
      <c r="AN7" s="17">
        <f t="shared" si="21"/>
        <v>70.397295012679635</v>
      </c>
      <c r="AO7" s="17">
        <v>57.11</v>
      </c>
      <c r="AP7" s="17">
        <f t="shared" si="22"/>
        <v>61.763005780346816</v>
      </c>
      <c r="AQ7" s="17">
        <f t="shared" si="23"/>
        <v>-12.89</v>
      </c>
      <c r="AR7" s="17">
        <f t="shared" si="24"/>
        <v>59.900000000000006</v>
      </c>
      <c r="AS7" s="17">
        <f t="shared" si="25"/>
        <v>69.693875008332242</v>
      </c>
      <c r="AT7" s="17">
        <f t="shared" si="26"/>
        <v>47.53</v>
      </c>
      <c r="AU7" s="17">
        <f t="shared" si="27"/>
        <v>56.725397746023141</v>
      </c>
      <c r="AV7" s="17">
        <f t="shared" si="28"/>
        <v>-12.370000000000005</v>
      </c>
      <c r="AW7" s="17">
        <f t="shared" si="29"/>
        <v>-12.968477262309101</v>
      </c>
      <c r="AX7" s="50">
        <v>1</v>
      </c>
    </row>
    <row r="8" spans="1:50">
      <c r="A8" s="15">
        <v>3</v>
      </c>
      <c r="B8" s="15" t="s">
        <v>22</v>
      </c>
      <c r="C8" s="63">
        <v>10</v>
      </c>
      <c r="D8" s="17">
        <v>46.51</v>
      </c>
      <c r="E8" s="17">
        <f t="shared" si="0"/>
        <v>51.236506378802744</v>
      </c>
      <c r="F8" s="17">
        <v>40.53</v>
      </c>
      <c r="G8" s="17">
        <f t="shared" si="1"/>
        <v>55.383693045563554</v>
      </c>
      <c r="H8" s="17">
        <f t="shared" si="2"/>
        <v>-5.9799999999999969</v>
      </c>
      <c r="I8" s="17">
        <v>37.78</v>
      </c>
      <c r="J8" s="17">
        <f t="shared" si="3"/>
        <v>48.600612870275796</v>
      </c>
      <c r="K8" s="17">
        <v>52.2</v>
      </c>
      <c r="L8" s="17">
        <f t="shared" si="4"/>
        <v>54.085365853658537</v>
      </c>
      <c r="M8" s="17">
        <f t="shared" si="5"/>
        <v>14.420000000000002</v>
      </c>
      <c r="N8" s="17">
        <v>30.89</v>
      </c>
      <c r="O8" s="17">
        <f t="shared" si="6"/>
        <v>52.805049088359048</v>
      </c>
      <c r="P8" s="17">
        <v>29.8</v>
      </c>
      <c r="Q8" s="17">
        <f t="shared" si="7"/>
        <v>55.209497206703915</v>
      </c>
      <c r="R8" s="17">
        <f t="shared" si="8"/>
        <v>-1.0899999999999999</v>
      </c>
      <c r="S8" s="17">
        <v>26.49</v>
      </c>
      <c r="T8" s="17">
        <f t="shared" si="9"/>
        <v>53.077858880778585</v>
      </c>
      <c r="U8" s="17">
        <v>31.12</v>
      </c>
      <c r="V8" s="17">
        <f t="shared" si="10"/>
        <v>54.15036045314109</v>
      </c>
      <c r="W8" s="17">
        <f t="shared" si="11"/>
        <v>4.6300000000000026</v>
      </c>
      <c r="X8" s="17">
        <v>31.56</v>
      </c>
      <c r="Y8" s="17">
        <f t="shared" si="12"/>
        <v>43.377416073245165</v>
      </c>
      <c r="Z8" s="17">
        <v>47</v>
      </c>
      <c r="AA8" s="17">
        <f t="shared" si="13"/>
        <v>56.714893617021275</v>
      </c>
      <c r="AB8" s="17">
        <f t="shared" si="14"/>
        <v>15.440000000000001</v>
      </c>
      <c r="AC8" s="17">
        <v>60</v>
      </c>
      <c r="AD8" s="15">
        <f t="shared" si="15"/>
        <v>48.300395256917</v>
      </c>
      <c r="AE8" s="17">
        <v>69.5</v>
      </c>
      <c r="AF8" s="17">
        <f t="shared" si="16"/>
        <v>58.138111888111894</v>
      </c>
      <c r="AG8" s="17">
        <f t="shared" si="17"/>
        <v>9.5</v>
      </c>
      <c r="AH8" s="17">
        <v>43.61</v>
      </c>
      <c r="AI8" s="17">
        <f t="shared" si="18"/>
        <v>49.598583234946865</v>
      </c>
      <c r="AJ8" s="17">
        <v>45</v>
      </c>
      <c r="AK8" s="17">
        <f t="shared" si="19"/>
        <v>54.668874172185426</v>
      </c>
      <c r="AL8" s="17">
        <f t="shared" si="20"/>
        <v>1.3900000000000006</v>
      </c>
      <c r="AM8" s="17">
        <v>45.56</v>
      </c>
      <c r="AN8" s="17">
        <f t="shared" si="21"/>
        <v>49.737954353338971</v>
      </c>
      <c r="AO8" s="17">
        <v>52.2</v>
      </c>
      <c r="AP8" s="17">
        <f t="shared" si="22"/>
        <v>57.032755298651253</v>
      </c>
      <c r="AQ8" s="17">
        <f t="shared" si="23"/>
        <v>6.6400000000000006</v>
      </c>
      <c r="AR8" s="17">
        <f t="shared" si="24"/>
        <v>40.299999999999997</v>
      </c>
      <c r="AS8" s="17">
        <f t="shared" si="25"/>
        <v>49.591797017083024</v>
      </c>
      <c r="AT8" s="17">
        <f t="shared" si="26"/>
        <v>45.918749999999996</v>
      </c>
      <c r="AU8" s="17">
        <f t="shared" si="27"/>
        <v>55.672943941879623</v>
      </c>
      <c r="AV8" s="17">
        <f t="shared" si="28"/>
        <v>5.6187499999999986</v>
      </c>
      <c r="AW8" s="17">
        <f t="shared" si="29"/>
        <v>6.0811469247965988</v>
      </c>
      <c r="AX8" s="50">
        <v>6</v>
      </c>
    </row>
    <row r="9" spans="1:50">
      <c r="A9" s="15">
        <v>4</v>
      </c>
      <c r="B9" s="15" t="s">
        <v>23</v>
      </c>
      <c r="C9" s="63">
        <v>10</v>
      </c>
      <c r="D9" s="17">
        <v>52.14</v>
      </c>
      <c r="E9" s="17">
        <f t="shared" si="0"/>
        <v>56.761530912659474</v>
      </c>
      <c r="F9" s="17">
        <v>37.15</v>
      </c>
      <c r="G9" s="17">
        <f t="shared" si="1"/>
        <v>51.330935251798557</v>
      </c>
      <c r="H9" s="17">
        <f t="shared" si="2"/>
        <v>-14.990000000000002</v>
      </c>
      <c r="I9" s="17">
        <v>40.909999999999997</v>
      </c>
      <c r="J9" s="17">
        <f t="shared" si="3"/>
        <v>51.797752808988761</v>
      </c>
      <c r="K9" s="17">
        <v>49.8</v>
      </c>
      <c r="L9" s="17">
        <f t="shared" si="4"/>
        <v>51.646341463414629</v>
      </c>
      <c r="M9" s="17">
        <f t="shared" si="5"/>
        <v>8.89</v>
      </c>
      <c r="N9" s="17">
        <v>31.45</v>
      </c>
      <c r="O9" s="17">
        <f t="shared" si="6"/>
        <v>53.590462833099579</v>
      </c>
      <c r="P9" s="17">
        <v>30.2</v>
      </c>
      <c r="Q9" s="17">
        <f t="shared" si="7"/>
        <v>55.768156424581001</v>
      </c>
      <c r="R9" s="17">
        <f t="shared" si="8"/>
        <v>-1.25</v>
      </c>
      <c r="S9" s="17">
        <v>28.15</v>
      </c>
      <c r="T9" s="17">
        <f t="shared" si="9"/>
        <v>55.097323600973233</v>
      </c>
      <c r="U9" s="17">
        <v>32.880000000000003</v>
      </c>
      <c r="V9" s="17">
        <f t="shared" si="10"/>
        <v>55.962924819773434</v>
      </c>
      <c r="W9" s="17">
        <f t="shared" si="11"/>
        <v>4.730000000000004</v>
      </c>
      <c r="X9" s="17">
        <v>45.27</v>
      </c>
      <c r="Y9" s="17">
        <f t="shared" si="12"/>
        <v>57.324516785350966</v>
      </c>
      <c r="Z9" s="17">
        <v>47.6</v>
      </c>
      <c r="AA9" s="17">
        <f t="shared" si="13"/>
        <v>57.225531914893622</v>
      </c>
      <c r="AB9" s="17">
        <f t="shared" si="14"/>
        <v>2.3299999999999983</v>
      </c>
      <c r="AC9" s="17">
        <v>67.73</v>
      </c>
      <c r="AD9" s="15">
        <f t="shared" si="15"/>
        <v>55.938735177865617</v>
      </c>
      <c r="AE9" s="17">
        <v>71</v>
      </c>
      <c r="AF9" s="17">
        <f t="shared" si="16"/>
        <v>59.4493006993007</v>
      </c>
      <c r="AG9" s="17">
        <f t="shared" si="17"/>
        <v>3.269999999999996</v>
      </c>
      <c r="AH9" s="17">
        <v>53.41</v>
      </c>
      <c r="AI9" s="17">
        <f t="shared" si="18"/>
        <v>61.168831168831161</v>
      </c>
      <c r="AJ9" s="17">
        <v>42.75</v>
      </c>
      <c r="AK9" s="17">
        <f t="shared" si="19"/>
        <v>52.185430463576154</v>
      </c>
      <c r="AL9" s="17">
        <f t="shared" si="20"/>
        <v>-10.659999999999997</v>
      </c>
      <c r="AM9" s="17">
        <v>51.45</v>
      </c>
      <c r="AN9" s="17">
        <f t="shared" si="21"/>
        <v>54.716821639898569</v>
      </c>
      <c r="AO9" s="17">
        <v>49</v>
      </c>
      <c r="AP9" s="17">
        <f t="shared" si="22"/>
        <v>53.949903660886321</v>
      </c>
      <c r="AQ9" s="17">
        <f t="shared" si="23"/>
        <v>-2.4500000000000028</v>
      </c>
      <c r="AR9" s="17">
        <f t="shared" si="24"/>
        <v>46.313750000000006</v>
      </c>
      <c r="AS9" s="17">
        <f t="shared" si="25"/>
        <v>55.799496865958425</v>
      </c>
      <c r="AT9" s="17">
        <f t="shared" si="26"/>
        <v>45.047499999999999</v>
      </c>
      <c r="AU9" s="17">
        <f t="shared" si="27"/>
        <v>54.689815587278048</v>
      </c>
      <c r="AV9" s="17">
        <f t="shared" si="28"/>
        <v>-1.2662500000000065</v>
      </c>
      <c r="AW9" s="17">
        <f t="shared" si="29"/>
        <v>-1.1096812786803767</v>
      </c>
      <c r="AX9" s="50">
        <v>4</v>
      </c>
    </row>
    <row r="10" spans="1:50">
      <c r="A10" s="15">
        <v>5</v>
      </c>
      <c r="B10" s="15" t="s">
        <v>8</v>
      </c>
      <c r="C10" s="63">
        <v>12</v>
      </c>
      <c r="D10" s="17">
        <v>44.59</v>
      </c>
      <c r="E10" s="17">
        <f t="shared" si="0"/>
        <v>49.352306182531898</v>
      </c>
      <c r="F10" s="17">
        <v>43.75</v>
      </c>
      <c r="G10" s="17">
        <f t="shared" si="1"/>
        <v>59.244604316546763</v>
      </c>
      <c r="H10" s="17">
        <f t="shared" si="2"/>
        <v>-0.84000000000000341</v>
      </c>
      <c r="I10" s="17">
        <v>34.67</v>
      </c>
      <c r="J10" s="17">
        <f t="shared" si="3"/>
        <v>45.423901940755876</v>
      </c>
      <c r="K10" s="17">
        <v>51.5</v>
      </c>
      <c r="L10" s="17">
        <f t="shared" si="4"/>
        <v>53.373983739837399</v>
      </c>
      <c r="M10" s="17">
        <f t="shared" si="5"/>
        <v>16.829999999999998</v>
      </c>
      <c r="N10" s="17">
        <v>27.33</v>
      </c>
      <c r="O10" s="17">
        <f t="shared" si="6"/>
        <v>47.812061711079942</v>
      </c>
      <c r="P10" s="17">
        <v>23.5</v>
      </c>
      <c r="Q10" s="17">
        <f t="shared" si="7"/>
        <v>46.410614525139664</v>
      </c>
      <c r="R10" s="17">
        <f t="shared" si="8"/>
        <v>-3.8299999999999983</v>
      </c>
      <c r="S10" s="17">
        <v>20.8</v>
      </c>
      <c r="T10" s="17">
        <f t="shared" si="9"/>
        <v>46.155717761557177</v>
      </c>
      <c r="U10" s="17">
        <v>31.8</v>
      </c>
      <c r="V10" s="17">
        <f t="shared" si="10"/>
        <v>54.850669412976316</v>
      </c>
      <c r="W10" s="17">
        <f t="shared" si="11"/>
        <v>11</v>
      </c>
      <c r="X10" s="17">
        <v>32.799999999999997</v>
      </c>
      <c r="Y10" s="17">
        <f t="shared" si="12"/>
        <v>44.638860630722277</v>
      </c>
      <c r="Z10" s="17">
        <v>42</v>
      </c>
      <c r="AA10" s="17">
        <f t="shared" si="13"/>
        <v>52.459574468085108</v>
      </c>
      <c r="AB10" s="17">
        <f t="shared" si="14"/>
        <v>9.2000000000000028</v>
      </c>
      <c r="AC10" s="17">
        <v>60.5</v>
      </c>
      <c r="AD10" s="15">
        <f t="shared" si="15"/>
        <v>48.794466403162055</v>
      </c>
      <c r="AE10" s="17">
        <v>66.67</v>
      </c>
      <c r="AF10" s="17">
        <f t="shared" si="16"/>
        <v>55.664335664335667</v>
      </c>
      <c r="AG10" s="17">
        <f t="shared" si="17"/>
        <v>6.1700000000000017</v>
      </c>
      <c r="AH10" s="17">
        <v>48.17</v>
      </c>
      <c r="AI10" s="17">
        <f t="shared" si="18"/>
        <v>54.982290436835889</v>
      </c>
      <c r="AJ10" s="17">
        <v>48.54</v>
      </c>
      <c r="AK10" s="17">
        <f t="shared" si="19"/>
        <v>58.576158940397349</v>
      </c>
      <c r="AL10" s="17">
        <f t="shared" si="20"/>
        <v>0.36999999999999744</v>
      </c>
      <c r="AM10" s="17">
        <v>45.33</v>
      </c>
      <c r="AN10" s="17">
        <f t="shared" si="21"/>
        <v>49.543533389687234</v>
      </c>
      <c r="AO10" s="17">
        <v>52</v>
      </c>
      <c r="AP10" s="17">
        <f t="shared" si="22"/>
        <v>56.840077071290949</v>
      </c>
      <c r="AQ10" s="17">
        <f t="shared" si="23"/>
        <v>6.6700000000000017</v>
      </c>
      <c r="AR10" s="17">
        <f t="shared" si="24"/>
        <v>39.27375</v>
      </c>
      <c r="AS10" s="17">
        <f t="shared" si="25"/>
        <v>48.33789230704155</v>
      </c>
      <c r="AT10" s="17">
        <f t="shared" si="26"/>
        <v>44.970000000000006</v>
      </c>
      <c r="AU10" s="17">
        <f t="shared" si="27"/>
        <v>54.677502267326162</v>
      </c>
      <c r="AV10" s="17">
        <f t="shared" si="28"/>
        <v>5.6962500000000063</v>
      </c>
      <c r="AW10" s="17">
        <f t="shared" si="29"/>
        <v>6.3396099602846121</v>
      </c>
      <c r="AX10" s="50">
        <v>6</v>
      </c>
    </row>
    <row r="11" spans="1:50">
      <c r="A11" s="15">
        <v>6</v>
      </c>
      <c r="B11" s="15" t="s">
        <v>12</v>
      </c>
      <c r="C11" s="63">
        <v>5</v>
      </c>
      <c r="D11" s="17">
        <v>41.18</v>
      </c>
      <c r="E11" s="17">
        <f t="shared" si="0"/>
        <v>46.005888125613346</v>
      </c>
      <c r="F11" s="17">
        <v>39.020000000000003</v>
      </c>
      <c r="G11" s="17">
        <f t="shared" si="1"/>
        <v>53.573141486810556</v>
      </c>
      <c r="H11" s="17">
        <f t="shared" si="2"/>
        <v>-2.1599999999999966</v>
      </c>
      <c r="I11" s="17">
        <v>36.4</v>
      </c>
      <c r="J11" s="17">
        <f t="shared" si="3"/>
        <v>47.19101123595506</v>
      </c>
      <c r="K11" s="17">
        <v>50</v>
      </c>
      <c r="L11" s="17">
        <f t="shared" si="4"/>
        <v>51.849593495934961</v>
      </c>
      <c r="M11" s="17">
        <f t="shared" si="5"/>
        <v>13.600000000000001</v>
      </c>
      <c r="N11" s="17">
        <v>28.2</v>
      </c>
      <c r="O11" s="17">
        <f t="shared" si="6"/>
        <v>49.032258064516128</v>
      </c>
      <c r="P11" s="17">
        <v>26.4</v>
      </c>
      <c r="Q11" s="17">
        <f t="shared" si="7"/>
        <v>50.460893854748598</v>
      </c>
      <c r="R11" s="17">
        <f t="shared" si="8"/>
        <v>-1.8000000000000007</v>
      </c>
      <c r="S11" s="17">
        <v>21.12</v>
      </c>
      <c r="T11" s="17">
        <f t="shared" si="9"/>
        <v>46.545012165450125</v>
      </c>
      <c r="U11" s="17">
        <v>37.44</v>
      </c>
      <c r="V11" s="17">
        <f t="shared" si="10"/>
        <v>60.659114315139028</v>
      </c>
      <c r="W11" s="17">
        <f t="shared" si="11"/>
        <v>16.319999999999997</v>
      </c>
      <c r="X11" s="17">
        <v>34.4</v>
      </c>
      <c r="Y11" s="17">
        <f t="shared" si="12"/>
        <v>46.266531027466939</v>
      </c>
      <c r="Z11" s="17">
        <v>45.6</v>
      </c>
      <c r="AA11" s="17">
        <f t="shared" si="13"/>
        <v>55.52340425531915</v>
      </c>
      <c r="AB11" s="17">
        <f t="shared" si="14"/>
        <v>11.200000000000003</v>
      </c>
      <c r="AC11" s="17">
        <v>57.25</v>
      </c>
      <c r="AD11" s="15">
        <f t="shared" si="15"/>
        <v>45.583003952569172</v>
      </c>
      <c r="AE11" s="17">
        <v>60</v>
      </c>
      <c r="AF11" s="17">
        <f t="shared" si="16"/>
        <v>49.833916083916087</v>
      </c>
      <c r="AG11" s="17">
        <f t="shared" si="17"/>
        <v>2.75</v>
      </c>
      <c r="AH11" s="17">
        <v>46.25</v>
      </c>
      <c r="AI11" s="17">
        <f t="shared" si="18"/>
        <v>52.715466351829988</v>
      </c>
      <c r="AJ11" s="17">
        <v>46</v>
      </c>
      <c r="AK11" s="17">
        <f t="shared" si="19"/>
        <v>55.772626931567324</v>
      </c>
      <c r="AL11" s="17">
        <f t="shared" si="20"/>
        <v>-0.25</v>
      </c>
      <c r="AM11" s="17">
        <v>43.6</v>
      </c>
      <c r="AN11" s="17">
        <f t="shared" si="21"/>
        <v>48.081149619611161</v>
      </c>
      <c r="AO11" s="17">
        <v>50</v>
      </c>
      <c r="AP11" s="17">
        <f t="shared" si="22"/>
        <v>54.913294797687861</v>
      </c>
      <c r="AQ11" s="17">
        <f t="shared" si="23"/>
        <v>6.3999999999999986</v>
      </c>
      <c r="AR11" s="17">
        <f t="shared" si="24"/>
        <v>38.550000000000004</v>
      </c>
      <c r="AS11" s="17">
        <f t="shared" si="25"/>
        <v>47.677540067876492</v>
      </c>
      <c r="AT11" s="17">
        <f t="shared" si="26"/>
        <v>44.307500000000005</v>
      </c>
      <c r="AU11" s="17">
        <f t="shared" si="27"/>
        <v>54.073248152640446</v>
      </c>
      <c r="AV11" s="17">
        <f t="shared" si="28"/>
        <v>5.7575000000000003</v>
      </c>
      <c r="AW11" s="17">
        <f t="shared" si="29"/>
        <v>6.3957080847639531</v>
      </c>
      <c r="AX11" s="50">
        <v>5</v>
      </c>
    </row>
    <row r="12" spans="1:50">
      <c r="A12" s="15">
        <v>7</v>
      </c>
      <c r="B12" s="15" t="s">
        <v>24</v>
      </c>
      <c r="C12" s="63">
        <v>13</v>
      </c>
      <c r="D12" s="17">
        <v>49.65</v>
      </c>
      <c r="E12" s="17">
        <f t="shared" si="0"/>
        <v>54.317958783120702</v>
      </c>
      <c r="F12" s="17">
        <v>38.950000000000003</v>
      </c>
      <c r="G12" s="17">
        <f t="shared" si="1"/>
        <v>53.489208633093533</v>
      </c>
      <c r="H12" s="17">
        <f t="shared" si="2"/>
        <v>-10.699999999999996</v>
      </c>
      <c r="I12" s="17">
        <v>44.78</v>
      </c>
      <c r="J12" s="17">
        <f t="shared" si="3"/>
        <v>55.750766087844745</v>
      </c>
      <c r="K12" s="17">
        <v>50.15</v>
      </c>
      <c r="L12" s="17">
        <f t="shared" si="4"/>
        <v>52.002032520325201</v>
      </c>
      <c r="M12" s="17">
        <f t="shared" si="5"/>
        <v>5.3699999999999974</v>
      </c>
      <c r="N12" s="17">
        <v>26.44</v>
      </c>
      <c r="O12" s="17">
        <f t="shared" si="6"/>
        <v>46.563814866760168</v>
      </c>
      <c r="P12" s="17">
        <v>26.62</v>
      </c>
      <c r="Q12" s="17">
        <f t="shared" si="7"/>
        <v>50.768156424581008</v>
      </c>
      <c r="R12" s="17">
        <f t="shared" si="8"/>
        <v>0.17999999999999972</v>
      </c>
      <c r="S12" s="17">
        <v>26</v>
      </c>
      <c r="T12" s="17">
        <f t="shared" si="9"/>
        <v>52.481751824817515</v>
      </c>
      <c r="U12" s="17">
        <v>26.58</v>
      </c>
      <c r="V12" s="17">
        <f t="shared" si="10"/>
        <v>49.474768280123584</v>
      </c>
      <c r="W12" s="17">
        <f t="shared" si="11"/>
        <v>0.57999999999999829</v>
      </c>
      <c r="X12" s="17">
        <v>47.33</v>
      </c>
      <c r="Y12" s="17">
        <f t="shared" si="12"/>
        <v>59.42014242115971</v>
      </c>
      <c r="Z12" s="17">
        <v>45.23</v>
      </c>
      <c r="AA12" s="17">
        <f t="shared" si="13"/>
        <v>55.208510638297867</v>
      </c>
      <c r="AB12" s="17">
        <f t="shared" si="14"/>
        <v>-2.1000000000000014</v>
      </c>
      <c r="AC12" s="17">
        <v>65.14</v>
      </c>
      <c r="AD12" s="15">
        <f t="shared" si="15"/>
        <v>53.37944664031621</v>
      </c>
      <c r="AE12" s="17">
        <v>59.62</v>
      </c>
      <c r="AF12" s="17">
        <f t="shared" si="16"/>
        <v>49.501748251748253</v>
      </c>
      <c r="AG12" s="17">
        <f t="shared" si="17"/>
        <v>-5.5200000000000031</v>
      </c>
      <c r="AH12" s="17">
        <v>43.75</v>
      </c>
      <c r="AI12" s="17">
        <f t="shared" si="18"/>
        <v>49.763872491145214</v>
      </c>
      <c r="AJ12" s="17">
        <v>43.85</v>
      </c>
      <c r="AK12" s="17">
        <f t="shared" si="19"/>
        <v>53.399558498896248</v>
      </c>
      <c r="AL12" s="17">
        <f t="shared" si="20"/>
        <v>0.10000000000000142</v>
      </c>
      <c r="AM12" s="17">
        <v>53.67</v>
      </c>
      <c r="AN12" s="17">
        <f t="shared" si="21"/>
        <v>56.593406593406598</v>
      </c>
      <c r="AO12" s="17">
        <v>47.08</v>
      </c>
      <c r="AP12" s="17">
        <f t="shared" si="22"/>
        <v>52.100192678227359</v>
      </c>
      <c r="AQ12" s="17">
        <f t="shared" si="23"/>
        <v>-6.5900000000000034</v>
      </c>
      <c r="AR12" s="17">
        <f t="shared" si="24"/>
        <v>44.594999999999999</v>
      </c>
      <c r="AS12" s="17">
        <f t="shared" si="25"/>
        <v>53.533894963571349</v>
      </c>
      <c r="AT12" s="17">
        <f t="shared" si="26"/>
        <v>42.26</v>
      </c>
      <c r="AU12" s="17">
        <f t="shared" si="27"/>
        <v>51.993021990661632</v>
      </c>
      <c r="AV12" s="17">
        <f t="shared" si="28"/>
        <v>-2.3350000000000009</v>
      </c>
      <c r="AW12" s="17">
        <f t="shared" si="29"/>
        <v>-1.5408729729097175</v>
      </c>
      <c r="AX12" s="50">
        <v>4</v>
      </c>
    </row>
    <row r="13" spans="1:50">
      <c r="A13" s="15">
        <v>8</v>
      </c>
      <c r="B13" s="15" t="s">
        <v>6</v>
      </c>
      <c r="C13" s="63">
        <v>16</v>
      </c>
      <c r="D13" s="17">
        <v>45.65</v>
      </c>
      <c r="E13" s="17">
        <f t="shared" si="0"/>
        <v>50.392541707556425</v>
      </c>
      <c r="F13" s="17">
        <v>39.19</v>
      </c>
      <c r="G13" s="17">
        <f t="shared" si="1"/>
        <v>53.776978417266186</v>
      </c>
      <c r="H13" s="17">
        <f t="shared" si="2"/>
        <v>-6.4600000000000009</v>
      </c>
      <c r="I13" s="17">
        <v>40</v>
      </c>
      <c r="J13" s="17">
        <f t="shared" si="3"/>
        <v>50.868232890704803</v>
      </c>
      <c r="K13" s="17">
        <v>49.25</v>
      </c>
      <c r="L13" s="17">
        <f t="shared" si="4"/>
        <v>51.087398373983739</v>
      </c>
      <c r="M13" s="17">
        <f t="shared" si="5"/>
        <v>9.25</v>
      </c>
      <c r="N13" s="17">
        <v>33.33</v>
      </c>
      <c r="O13" s="17">
        <f t="shared" si="6"/>
        <v>56.22720897615708</v>
      </c>
      <c r="P13" s="17">
        <v>26.88</v>
      </c>
      <c r="Q13" s="17">
        <f t="shared" si="7"/>
        <v>51.131284916201118</v>
      </c>
      <c r="R13" s="17">
        <f t="shared" si="8"/>
        <v>-6.4499999999999993</v>
      </c>
      <c r="S13" s="17">
        <v>23.73</v>
      </c>
      <c r="T13" s="17">
        <f t="shared" si="9"/>
        <v>49.720194647201943</v>
      </c>
      <c r="U13" s="17">
        <v>27.6</v>
      </c>
      <c r="V13" s="17">
        <f t="shared" si="10"/>
        <v>50.525231719876416</v>
      </c>
      <c r="W13" s="17">
        <f t="shared" si="11"/>
        <v>3.870000000000001</v>
      </c>
      <c r="X13" s="17">
        <v>37.17</v>
      </c>
      <c r="Y13" s="17">
        <f t="shared" si="12"/>
        <v>49.084435401831129</v>
      </c>
      <c r="Z13" s="17">
        <v>39.880000000000003</v>
      </c>
      <c r="AA13" s="17">
        <f t="shared" si="13"/>
        <v>50.655319148936172</v>
      </c>
      <c r="AB13" s="17">
        <f t="shared" si="14"/>
        <v>2.7100000000000009</v>
      </c>
      <c r="AC13" s="17">
        <v>65.63</v>
      </c>
      <c r="AD13" s="15">
        <f t="shared" si="15"/>
        <v>53.86363636363636</v>
      </c>
      <c r="AE13" s="17">
        <v>62.97</v>
      </c>
      <c r="AF13" s="17">
        <f t="shared" si="16"/>
        <v>52.430069930069934</v>
      </c>
      <c r="AG13" s="17">
        <f t="shared" si="17"/>
        <v>-2.6599999999999966</v>
      </c>
      <c r="AH13" s="17">
        <v>45.63</v>
      </c>
      <c r="AI13" s="17">
        <f t="shared" si="18"/>
        <v>51.983471074380162</v>
      </c>
      <c r="AJ13" s="17">
        <v>41.25</v>
      </c>
      <c r="AK13" s="17">
        <f t="shared" si="19"/>
        <v>50.52980132450331</v>
      </c>
      <c r="AL13" s="17">
        <f t="shared" si="20"/>
        <v>-4.3800000000000026</v>
      </c>
      <c r="AM13" s="17">
        <v>45.67</v>
      </c>
      <c r="AN13" s="17">
        <f t="shared" si="21"/>
        <v>49.830938292476759</v>
      </c>
      <c r="AO13" s="17">
        <v>47.38</v>
      </c>
      <c r="AP13" s="17">
        <f t="shared" si="22"/>
        <v>52.389210019267828</v>
      </c>
      <c r="AQ13" s="17">
        <f t="shared" si="23"/>
        <v>1.7100000000000009</v>
      </c>
      <c r="AR13" s="17">
        <f t="shared" si="24"/>
        <v>42.10125</v>
      </c>
      <c r="AS13" s="17">
        <f t="shared" si="25"/>
        <v>51.496332419243075</v>
      </c>
      <c r="AT13" s="17">
        <f t="shared" si="26"/>
        <v>41.8</v>
      </c>
      <c r="AU13" s="17">
        <f t="shared" si="27"/>
        <v>51.565661731263084</v>
      </c>
      <c r="AV13" s="17">
        <f t="shared" si="28"/>
        <v>-0.30125000000000313</v>
      </c>
      <c r="AW13" s="17">
        <f t="shared" si="29"/>
        <v>6.9329312020009581E-2</v>
      </c>
      <c r="AX13" s="50">
        <v>4</v>
      </c>
    </row>
    <row r="14" spans="1:50">
      <c r="A14" s="15">
        <v>9</v>
      </c>
      <c r="B14" s="15" t="s">
        <v>2</v>
      </c>
      <c r="C14" s="63">
        <v>18</v>
      </c>
      <c r="D14" s="17">
        <v>47.39</v>
      </c>
      <c r="E14" s="17">
        <f t="shared" si="0"/>
        <v>52.10009813542689</v>
      </c>
      <c r="F14" s="17">
        <v>38.590000000000003</v>
      </c>
      <c r="G14" s="17">
        <f t="shared" si="1"/>
        <v>53.057553956834539</v>
      </c>
      <c r="H14" s="17">
        <f t="shared" si="2"/>
        <v>-8.7999999999999972</v>
      </c>
      <c r="I14" s="17">
        <v>43.43</v>
      </c>
      <c r="J14" s="17">
        <f t="shared" si="3"/>
        <v>54.371807967313586</v>
      </c>
      <c r="K14" s="17">
        <v>51.56</v>
      </c>
      <c r="L14" s="17">
        <f t="shared" si="4"/>
        <v>53.434959349593498</v>
      </c>
      <c r="M14" s="17">
        <f t="shared" si="5"/>
        <v>8.1300000000000026</v>
      </c>
      <c r="N14" s="17">
        <v>27</v>
      </c>
      <c r="O14" s="17">
        <f t="shared" si="6"/>
        <v>47.349228611500699</v>
      </c>
      <c r="P14" s="17">
        <v>25.56</v>
      </c>
      <c r="Q14" s="17">
        <f t="shared" si="7"/>
        <v>49.287709497206698</v>
      </c>
      <c r="R14" s="17">
        <f t="shared" si="8"/>
        <v>-1.4400000000000013</v>
      </c>
      <c r="S14" s="17">
        <v>23.94</v>
      </c>
      <c r="T14" s="17">
        <f t="shared" si="9"/>
        <v>49.975669099756693</v>
      </c>
      <c r="U14" s="17">
        <v>26.22</v>
      </c>
      <c r="V14" s="17">
        <f t="shared" si="10"/>
        <v>49.104016477857876</v>
      </c>
      <c r="W14" s="17">
        <f t="shared" si="11"/>
        <v>2.2799999999999976</v>
      </c>
      <c r="X14" s="17">
        <v>41.86</v>
      </c>
      <c r="Y14" s="17">
        <f t="shared" si="12"/>
        <v>53.855544252288908</v>
      </c>
      <c r="Z14" s="17">
        <v>41.11</v>
      </c>
      <c r="AA14" s="17">
        <f t="shared" si="13"/>
        <v>51.702127659574465</v>
      </c>
      <c r="AB14" s="17">
        <f t="shared" si="14"/>
        <v>-0.75</v>
      </c>
      <c r="AC14" s="17">
        <v>60.89</v>
      </c>
      <c r="AD14" s="15">
        <f t="shared" si="15"/>
        <v>49.179841897233203</v>
      </c>
      <c r="AE14" s="17">
        <v>60.83</v>
      </c>
      <c r="AF14" s="17">
        <f t="shared" si="16"/>
        <v>50.55944055944056</v>
      </c>
      <c r="AG14" s="17">
        <f t="shared" si="17"/>
        <v>-6.0000000000002274E-2</v>
      </c>
      <c r="AH14" s="17">
        <v>43.93</v>
      </c>
      <c r="AI14" s="17">
        <f t="shared" si="18"/>
        <v>49.976387249114516</v>
      </c>
      <c r="AJ14" s="17">
        <v>40</v>
      </c>
      <c r="AK14" s="17">
        <f t="shared" si="19"/>
        <v>49.150110375275936</v>
      </c>
      <c r="AL14" s="17">
        <f t="shared" si="20"/>
        <v>-3.9299999999999997</v>
      </c>
      <c r="AM14" s="17">
        <v>50.43</v>
      </c>
      <c r="AN14" s="17">
        <f t="shared" si="21"/>
        <v>53.854606931530007</v>
      </c>
      <c r="AO14" s="17">
        <v>47</v>
      </c>
      <c r="AP14" s="17">
        <f t="shared" si="22"/>
        <v>52.02312138728324</v>
      </c>
      <c r="AQ14" s="17">
        <f t="shared" si="23"/>
        <v>-3.4299999999999997</v>
      </c>
      <c r="AR14" s="17">
        <f t="shared" si="24"/>
        <v>42.358750000000001</v>
      </c>
      <c r="AS14" s="17">
        <f t="shared" si="25"/>
        <v>51.332898018020558</v>
      </c>
      <c r="AT14" s="17">
        <f t="shared" si="26"/>
        <v>41.358750000000001</v>
      </c>
      <c r="AU14" s="17">
        <f t="shared" si="27"/>
        <v>51.039879907883353</v>
      </c>
      <c r="AV14" s="17">
        <f t="shared" si="28"/>
        <v>-1</v>
      </c>
      <c r="AW14" s="17">
        <f t="shared" si="29"/>
        <v>-0.29301811013720425</v>
      </c>
      <c r="AX14" s="50">
        <v>2</v>
      </c>
    </row>
    <row r="15" spans="1:50">
      <c r="A15" s="15">
        <v>10</v>
      </c>
      <c r="B15" s="15" t="s">
        <v>4</v>
      </c>
      <c r="C15" s="63">
        <v>15</v>
      </c>
      <c r="D15" s="17">
        <v>43.68</v>
      </c>
      <c r="E15" s="17">
        <f t="shared" si="0"/>
        <v>48.459273797841021</v>
      </c>
      <c r="F15" s="17">
        <v>38.18</v>
      </c>
      <c r="G15" s="17">
        <f t="shared" si="1"/>
        <v>52.565947242206235</v>
      </c>
      <c r="H15" s="17">
        <f t="shared" si="2"/>
        <v>-5.5</v>
      </c>
      <c r="I15" s="17">
        <v>43</v>
      </c>
      <c r="J15" s="17">
        <f t="shared" si="3"/>
        <v>53.932584269662925</v>
      </c>
      <c r="K15" s="17">
        <v>52.4</v>
      </c>
      <c r="L15" s="17">
        <f t="shared" si="4"/>
        <v>54.288617886178862</v>
      </c>
      <c r="M15" s="17">
        <f t="shared" si="5"/>
        <v>9.3999999999999986</v>
      </c>
      <c r="N15" s="17">
        <v>30.75</v>
      </c>
      <c r="O15" s="17">
        <f t="shared" si="6"/>
        <v>52.608695652173914</v>
      </c>
      <c r="P15" s="17">
        <v>26.8</v>
      </c>
      <c r="Q15" s="17">
        <f t="shared" si="7"/>
        <v>51.019553072625698</v>
      </c>
      <c r="R15" s="17">
        <f t="shared" si="8"/>
        <v>-3.9499999999999993</v>
      </c>
      <c r="S15" s="17">
        <v>20.5</v>
      </c>
      <c r="T15" s="17">
        <f t="shared" si="9"/>
        <v>45.790754257907544</v>
      </c>
      <c r="U15" s="17">
        <v>23.89</v>
      </c>
      <c r="V15" s="17">
        <f t="shared" si="10"/>
        <v>46.704428424304844</v>
      </c>
      <c r="W15" s="17">
        <f t="shared" si="11"/>
        <v>3.3900000000000006</v>
      </c>
      <c r="X15" s="17">
        <v>31.25</v>
      </c>
      <c r="Y15" s="17">
        <f t="shared" si="12"/>
        <v>43.062054933875892</v>
      </c>
      <c r="Z15" s="17">
        <v>36.799999999999997</v>
      </c>
      <c r="AA15" s="17">
        <f t="shared" si="13"/>
        <v>48.03404255319149</v>
      </c>
      <c r="AB15" s="17">
        <f t="shared" si="14"/>
        <v>5.5499999999999972</v>
      </c>
      <c r="AC15" s="17">
        <v>57.81</v>
      </c>
      <c r="AD15" s="15">
        <f t="shared" si="15"/>
        <v>46.13636363636364</v>
      </c>
      <c r="AE15" s="17">
        <v>60.5</v>
      </c>
      <c r="AF15" s="17">
        <f t="shared" si="16"/>
        <v>50.27097902097902</v>
      </c>
      <c r="AG15" s="17">
        <f t="shared" si="17"/>
        <v>2.6899999999999977</v>
      </c>
      <c r="AH15" s="17">
        <v>45.31</v>
      </c>
      <c r="AI15" s="17">
        <f t="shared" si="18"/>
        <v>51.605667060212511</v>
      </c>
      <c r="AJ15" s="17">
        <v>41.67</v>
      </c>
      <c r="AK15" s="17">
        <f t="shared" si="19"/>
        <v>50.993377483443709</v>
      </c>
      <c r="AL15" s="17">
        <f t="shared" si="20"/>
        <v>-3.6400000000000006</v>
      </c>
      <c r="AM15" s="17">
        <v>47.75</v>
      </c>
      <c r="AN15" s="17">
        <f t="shared" si="21"/>
        <v>51.589180050718511</v>
      </c>
      <c r="AO15" s="17">
        <v>48.13</v>
      </c>
      <c r="AP15" s="17">
        <f t="shared" si="22"/>
        <v>53.111753371868986</v>
      </c>
      <c r="AQ15" s="17">
        <f t="shared" si="23"/>
        <v>0.38000000000000256</v>
      </c>
      <c r="AR15" s="17">
        <f t="shared" si="24"/>
        <v>40.006250000000001</v>
      </c>
      <c r="AS15" s="17">
        <f t="shared" si="25"/>
        <v>49.148071707344499</v>
      </c>
      <c r="AT15" s="17">
        <f t="shared" si="26"/>
        <v>41.046250000000001</v>
      </c>
      <c r="AU15" s="17">
        <f t="shared" si="27"/>
        <v>50.873587381849859</v>
      </c>
      <c r="AV15" s="17">
        <f t="shared" si="28"/>
        <v>1.0399999999999991</v>
      </c>
      <c r="AW15" s="17">
        <f t="shared" si="29"/>
        <v>1.7255156745053597</v>
      </c>
      <c r="AX15" s="50">
        <v>5</v>
      </c>
    </row>
    <row r="16" spans="1:50">
      <c r="A16" s="15">
        <v>11</v>
      </c>
      <c r="B16" s="15" t="s">
        <v>0</v>
      </c>
      <c r="C16" s="63">
        <v>17</v>
      </c>
      <c r="D16" s="17">
        <v>48.13</v>
      </c>
      <c r="E16" s="17">
        <f t="shared" si="0"/>
        <v>52.82630029440628</v>
      </c>
      <c r="F16" s="17">
        <v>36.51</v>
      </c>
      <c r="G16" s="17">
        <f t="shared" si="1"/>
        <v>50.563549160671464</v>
      </c>
      <c r="H16" s="17">
        <f t="shared" si="2"/>
        <v>-11.620000000000005</v>
      </c>
      <c r="I16" s="17">
        <v>38.590000000000003</v>
      </c>
      <c r="J16" s="17">
        <f t="shared" si="3"/>
        <v>49.427987742594489</v>
      </c>
      <c r="K16" s="17">
        <v>46.35</v>
      </c>
      <c r="L16" s="17">
        <f t="shared" si="4"/>
        <v>48.140243902439025</v>
      </c>
      <c r="M16" s="17">
        <f t="shared" si="5"/>
        <v>7.759999999999998</v>
      </c>
      <c r="N16" s="17">
        <v>30.35</v>
      </c>
      <c r="O16" s="17">
        <f t="shared" si="6"/>
        <v>52.047685834502104</v>
      </c>
      <c r="P16" s="17">
        <v>25.76</v>
      </c>
      <c r="Q16" s="17">
        <f t="shared" si="7"/>
        <v>49.567039106145252</v>
      </c>
      <c r="R16" s="17">
        <f t="shared" si="8"/>
        <v>-4.59</v>
      </c>
      <c r="S16" s="17">
        <v>24.56</v>
      </c>
      <c r="T16" s="17">
        <f t="shared" si="9"/>
        <v>50.729927007299267</v>
      </c>
      <c r="U16" s="17">
        <v>29.6</v>
      </c>
      <c r="V16" s="17">
        <f t="shared" si="10"/>
        <v>52.58496395468589</v>
      </c>
      <c r="W16" s="17">
        <f t="shared" si="11"/>
        <v>5.0400000000000027</v>
      </c>
      <c r="X16" s="17">
        <v>35.18</v>
      </c>
      <c r="Y16" s="17">
        <f t="shared" si="12"/>
        <v>47.060020345879956</v>
      </c>
      <c r="Z16" s="17">
        <v>37.53</v>
      </c>
      <c r="AA16" s="17">
        <f t="shared" si="13"/>
        <v>48.655319148936172</v>
      </c>
      <c r="AB16" s="17">
        <f t="shared" si="14"/>
        <v>2.3500000000000014</v>
      </c>
      <c r="AC16" s="17">
        <v>66.180000000000007</v>
      </c>
      <c r="AD16" s="15">
        <f t="shared" si="15"/>
        <v>54.407114624505937</v>
      </c>
      <c r="AE16" s="17">
        <v>60.74</v>
      </c>
      <c r="AF16" s="17">
        <f t="shared" si="16"/>
        <v>50.480769230769234</v>
      </c>
      <c r="AG16" s="17">
        <f t="shared" si="17"/>
        <v>-5.4400000000000048</v>
      </c>
      <c r="AH16" s="17">
        <v>42.5</v>
      </c>
      <c r="AI16" s="17">
        <f t="shared" si="18"/>
        <v>48.288075560802831</v>
      </c>
      <c r="AJ16" s="17">
        <v>44.26</v>
      </c>
      <c r="AK16" s="17">
        <f t="shared" si="19"/>
        <v>53.852097130242818</v>
      </c>
      <c r="AL16" s="17">
        <f t="shared" si="20"/>
        <v>1.759999999999998</v>
      </c>
      <c r="AM16" s="17">
        <v>51.41</v>
      </c>
      <c r="AN16" s="17">
        <f t="shared" si="21"/>
        <v>54.683009298393912</v>
      </c>
      <c r="AO16" s="17">
        <v>44.12</v>
      </c>
      <c r="AP16" s="17">
        <f t="shared" si="22"/>
        <v>49.248554913294797</v>
      </c>
      <c r="AQ16" s="17">
        <f t="shared" si="23"/>
        <v>-7.2899999999999991</v>
      </c>
      <c r="AR16" s="17">
        <f t="shared" si="24"/>
        <v>42.112499999999997</v>
      </c>
      <c r="AS16" s="17">
        <f t="shared" si="25"/>
        <v>51.1837650885481</v>
      </c>
      <c r="AT16" s="17">
        <f t="shared" si="26"/>
        <v>40.608750000000001</v>
      </c>
      <c r="AU16" s="17">
        <f t="shared" si="27"/>
        <v>50.386567068398087</v>
      </c>
      <c r="AV16" s="17">
        <f t="shared" si="28"/>
        <v>-1.5037499999999966</v>
      </c>
      <c r="AW16" s="17">
        <f t="shared" si="29"/>
        <v>-0.79719802015001306</v>
      </c>
      <c r="AX16" s="50">
        <v>4</v>
      </c>
    </row>
    <row r="17" spans="1:50">
      <c r="A17" s="15">
        <v>12</v>
      </c>
      <c r="B17" s="15" t="s">
        <v>9</v>
      </c>
      <c r="C17" s="63">
        <v>17</v>
      </c>
      <c r="D17" s="17">
        <v>43.03</v>
      </c>
      <c r="E17" s="17">
        <f t="shared" si="0"/>
        <v>47.821393523061829</v>
      </c>
      <c r="F17" s="17">
        <v>36.75</v>
      </c>
      <c r="G17" s="17">
        <f t="shared" si="1"/>
        <v>50.851318944844124</v>
      </c>
      <c r="H17" s="17">
        <f t="shared" si="2"/>
        <v>-6.2800000000000011</v>
      </c>
      <c r="I17" s="17">
        <v>34.19</v>
      </c>
      <c r="J17" s="17">
        <f t="shared" si="3"/>
        <v>44.933605720122571</v>
      </c>
      <c r="K17" s="17">
        <v>47.88</v>
      </c>
      <c r="L17" s="17">
        <f t="shared" si="4"/>
        <v>49.695121951219512</v>
      </c>
      <c r="M17" s="17">
        <f t="shared" si="5"/>
        <v>13.690000000000005</v>
      </c>
      <c r="N17" s="17">
        <v>26.57</v>
      </c>
      <c r="O17" s="17">
        <f t="shared" si="6"/>
        <v>46.746143057503502</v>
      </c>
      <c r="P17" s="17">
        <v>25.18</v>
      </c>
      <c r="Q17" s="17">
        <f t="shared" si="7"/>
        <v>48.756983240223462</v>
      </c>
      <c r="R17" s="17">
        <f t="shared" si="8"/>
        <v>-1.3900000000000006</v>
      </c>
      <c r="S17" s="17">
        <v>25.1</v>
      </c>
      <c r="T17" s="17">
        <f t="shared" si="9"/>
        <v>51.386861313868614</v>
      </c>
      <c r="U17" s="17">
        <v>26.07</v>
      </c>
      <c r="V17" s="17">
        <f t="shared" si="10"/>
        <v>48.949536560247168</v>
      </c>
      <c r="W17" s="17">
        <f t="shared" si="11"/>
        <v>0.96999999999999886</v>
      </c>
      <c r="X17" s="17">
        <v>38</v>
      </c>
      <c r="Y17" s="17">
        <f t="shared" si="12"/>
        <v>49.928789420142422</v>
      </c>
      <c r="Z17" s="17">
        <v>38.94</v>
      </c>
      <c r="AA17" s="17">
        <f t="shared" si="13"/>
        <v>49.855319148936168</v>
      </c>
      <c r="AB17" s="17">
        <f t="shared" si="14"/>
        <v>0.93999999999999773</v>
      </c>
      <c r="AC17" s="17">
        <v>60.71</v>
      </c>
      <c r="AD17" s="15">
        <f t="shared" si="15"/>
        <v>49.001976284584984</v>
      </c>
      <c r="AE17" s="17">
        <v>63.82</v>
      </c>
      <c r="AF17" s="17">
        <f t="shared" si="16"/>
        <v>53.173076923076927</v>
      </c>
      <c r="AG17" s="17">
        <f t="shared" si="17"/>
        <v>3.1099999999999994</v>
      </c>
      <c r="AH17" s="17">
        <v>42.14</v>
      </c>
      <c r="AI17" s="17">
        <f t="shared" si="18"/>
        <v>47.863046044864227</v>
      </c>
      <c r="AJ17" s="17">
        <v>40.74</v>
      </c>
      <c r="AK17" s="17">
        <f t="shared" si="19"/>
        <v>49.966887417218544</v>
      </c>
      <c r="AL17" s="17">
        <f t="shared" si="20"/>
        <v>-1.3999999999999986</v>
      </c>
      <c r="AM17" s="17">
        <v>41.43</v>
      </c>
      <c r="AN17" s="17">
        <f t="shared" si="21"/>
        <v>46.246830092983942</v>
      </c>
      <c r="AO17" s="17">
        <v>44.47</v>
      </c>
      <c r="AP17" s="17">
        <f t="shared" si="22"/>
        <v>49.585741811175339</v>
      </c>
      <c r="AQ17" s="17">
        <f t="shared" si="23"/>
        <v>3.0399999999999991</v>
      </c>
      <c r="AR17" s="17">
        <f t="shared" si="24"/>
        <v>38.896250000000002</v>
      </c>
      <c r="AS17" s="17">
        <f t="shared" si="25"/>
        <v>47.991080682141515</v>
      </c>
      <c r="AT17" s="17">
        <f t="shared" si="26"/>
        <v>40.481250000000003</v>
      </c>
      <c r="AU17" s="17">
        <f t="shared" si="27"/>
        <v>50.104248249617655</v>
      </c>
      <c r="AV17" s="17">
        <f t="shared" si="28"/>
        <v>1.5850000000000009</v>
      </c>
      <c r="AW17" s="17">
        <f t="shared" si="29"/>
        <v>2.1131675674761397</v>
      </c>
      <c r="AX17" s="50">
        <v>5</v>
      </c>
    </row>
    <row r="18" spans="1:50">
      <c r="A18" s="15">
        <v>13</v>
      </c>
      <c r="B18" s="15" t="s">
        <v>14</v>
      </c>
      <c r="C18" s="63">
        <v>25</v>
      </c>
      <c r="D18" s="17">
        <v>48.8</v>
      </c>
      <c r="E18" s="17">
        <f t="shared" si="0"/>
        <v>53.483807654563293</v>
      </c>
      <c r="F18" s="17">
        <v>33.56</v>
      </c>
      <c r="G18" s="17">
        <f t="shared" si="1"/>
        <v>47.026378896882498</v>
      </c>
      <c r="H18" s="17">
        <f t="shared" si="2"/>
        <v>-15.239999999999995</v>
      </c>
      <c r="I18" s="17">
        <v>40.47</v>
      </c>
      <c r="J18" s="17">
        <f t="shared" si="3"/>
        <v>51.348314606741575</v>
      </c>
      <c r="K18" s="17">
        <v>47.76</v>
      </c>
      <c r="L18" s="17">
        <f t="shared" si="4"/>
        <v>49.573170731707314</v>
      </c>
      <c r="M18" s="17">
        <f t="shared" si="5"/>
        <v>7.2899999999999991</v>
      </c>
      <c r="N18" s="17">
        <v>33.880000000000003</v>
      </c>
      <c r="O18" s="17">
        <f t="shared" si="6"/>
        <v>56.998597475455824</v>
      </c>
      <c r="P18" s="17">
        <v>25.68</v>
      </c>
      <c r="Q18" s="17">
        <f t="shared" si="7"/>
        <v>49.455307262569832</v>
      </c>
      <c r="R18" s="17">
        <f t="shared" si="8"/>
        <v>-8.2000000000000028</v>
      </c>
      <c r="S18" s="17">
        <v>28.56</v>
      </c>
      <c r="T18" s="17">
        <f t="shared" si="9"/>
        <v>55.59610705596107</v>
      </c>
      <c r="U18" s="17">
        <v>28.7</v>
      </c>
      <c r="V18" s="17">
        <f t="shared" si="10"/>
        <v>51.658084449021629</v>
      </c>
      <c r="W18" s="17">
        <f t="shared" si="11"/>
        <v>0.14000000000000057</v>
      </c>
      <c r="X18" s="17">
        <v>39.880000000000003</v>
      </c>
      <c r="Y18" s="17">
        <f t="shared" si="12"/>
        <v>51.841302136317395</v>
      </c>
      <c r="Z18" s="17">
        <v>39.36</v>
      </c>
      <c r="AA18" s="17">
        <f t="shared" si="13"/>
        <v>50.212765957446805</v>
      </c>
      <c r="AB18" s="17">
        <f t="shared" si="14"/>
        <v>-0.52000000000000313</v>
      </c>
      <c r="AC18" s="17">
        <v>60.44</v>
      </c>
      <c r="AD18" s="15">
        <f t="shared" si="15"/>
        <v>48.735177865612648</v>
      </c>
      <c r="AE18" s="17">
        <v>58.4</v>
      </c>
      <c r="AF18" s="17">
        <f t="shared" si="16"/>
        <v>48.435314685314687</v>
      </c>
      <c r="AG18" s="17">
        <f t="shared" si="17"/>
        <v>-2.0399999999999991</v>
      </c>
      <c r="AH18" s="17">
        <v>46.62</v>
      </c>
      <c r="AI18" s="17">
        <f t="shared" si="18"/>
        <v>53.152302243211324</v>
      </c>
      <c r="AJ18" s="17">
        <v>40</v>
      </c>
      <c r="AK18" s="17">
        <f t="shared" si="19"/>
        <v>49.150110375275936</v>
      </c>
      <c r="AL18" s="17">
        <f t="shared" si="20"/>
        <v>-6.6199999999999974</v>
      </c>
      <c r="AM18" s="17">
        <v>49.29</v>
      </c>
      <c r="AN18" s="17">
        <f t="shared" si="21"/>
        <v>52.890955198647511</v>
      </c>
      <c r="AO18" s="17">
        <v>44.56</v>
      </c>
      <c r="AP18" s="17">
        <f t="shared" si="22"/>
        <v>49.672447013487478</v>
      </c>
      <c r="AQ18" s="17">
        <f t="shared" si="23"/>
        <v>-4.7299999999999969</v>
      </c>
      <c r="AR18" s="17">
        <f t="shared" si="24"/>
        <v>43.4925</v>
      </c>
      <c r="AS18" s="17">
        <f t="shared" si="25"/>
        <v>53.005820529563827</v>
      </c>
      <c r="AT18" s="17">
        <f t="shared" si="26"/>
        <v>39.752500000000005</v>
      </c>
      <c r="AU18" s="17">
        <f t="shared" si="27"/>
        <v>49.397947421463272</v>
      </c>
      <c r="AV18" s="17">
        <f t="shared" si="28"/>
        <v>-3.7399999999999949</v>
      </c>
      <c r="AW18" s="17">
        <f t="shared" si="29"/>
        <v>-3.6078731081005557</v>
      </c>
      <c r="AX18" s="50">
        <v>2</v>
      </c>
    </row>
    <row r="19" spans="1:50">
      <c r="A19" s="15">
        <v>14</v>
      </c>
      <c r="B19" s="15" t="s">
        <v>16</v>
      </c>
      <c r="C19" s="63">
        <v>7</v>
      </c>
      <c r="D19" s="17">
        <v>46.56</v>
      </c>
      <c r="E19" s="17">
        <f t="shared" si="0"/>
        <v>51.285574092247302</v>
      </c>
      <c r="F19" s="17">
        <v>32.97</v>
      </c>
      <c r="G19" s="17">
        <f t="shared" si="1"/>
        <v>46.318944844124701</v>
      </c>
      <c r="H19" s="17">
        <f t="shared" si="2"/>
        <v>-13.590000000000003</v>
      </c>
      <c r="I19" s="17">
        <v>40.18</v>
      </c>
      <c r="J19" s="17">
        <f t="shared" si="3"/>
        <v>51.05209397344229</v>
      </c>
      <c r="K19" s="17">
        <v>42.29</v>
      </c>
      <c r="L19" s="17">
        <f t="shared" si="4"/>
        <v>44.014227642276424</v>
      </c>
      <c r="M19" s="17">
        <f t="shared" si="5"/>
        <v>2.1099999999999994</v>
      </c>
      <c r="N19" s="17">
        <v>26.91</v>
      </c>
      <c r="O19" s="17">
        <f t="shared" si="6"/>
        <v>47.223001402524545</v>
      </c>
      <c r="P19" s="17">
        <v>29.43</v>
      </c>
      <c r="Q19" s="17">
        <f t="shared" si="7"/>
        <v>54.692737430167597</v>
      </c>
      <c r="R19" s="17">
        <f t="shared" si="8"/>
        <v>2.5199999999999996</v>
      </c>
      <c r="S19" s="17">
        <v>21.53</v>
      </c>
      <c r="T19" s="17">
        <f t="shared" si="9"/>
        <v>47.043795620437955</v>
      </c>
      <c r="U19" s="17">
        <v>26.97</v>
      </c>
      <c r="V19" s="17">
        <f t="shared" si="10"/>
        <v>49.876416065911428</v>
      </c>
      <c r="W19" s="17">
        <f t="shared" si="11"/>
        <v>5.4399999999999977</v>
      </c>
      <c r="X19" s="17">
        <v>45.27</v>
      </c>
      <c r="Y19" s="17">
        <f t="shared" si="12"/>
        <v>57.324516785350966</v>
      </c>
      <c r="Z19" s="17">
        <v>37.71</v>
      </c>
      <c r="AA19" s="17">
        <f t="shared" si="13"/>
        <v>48.808510638297875</v>
      </c>
      <c r="AB19" s="17">
        <f t="shared" si="14"/>
        <v>-7.5600000000000023</v>
      </c>
      <c r="AC19" s="17">
        <v>62.73</v>
      </c>
      <c r="AD19" s="15">
        <f t="shared" si="15"/>
        <v>50.998023715415016</v>
      </c>
      <c r="AE19" s="17">
        <v>60.71</v>
      </c>
      <c r="AF19" s="17">
        <f t="shared" si="16"/>
        <v>50.45454545454546</v>
      </c>
      <c r="AG19" s="17">
        <f t="shared" si="17"/>
        <v>-2.019999999999996</v>
      </c>
      <c r="AH19" s="17">
        <v>46.14</v>
      </c>
      <c r="AI19" s="17">
        <f t="shared" si="18"/>
        <v>52.585596221959854</v>
      </c>
      <c r="AJ19" s="17">
        <v>39.29</v>
      </c>
      <c r="AK19" s="17">
        <f t="shared" si="19"/>
        <v>48.366445916114785</v>
      </c>
      <c r="AL19" s="17">
        <f t="shared" si="20"/>
        <v>-6.8500000000000014</v>
      </c>
      <c r="AM19" s="17">
        <v>46.55</v>
      </c>
      <c r="AN19" s="17">
        <f t="shared" si="21"/>
        <v>50.574809805579036</v>
      </c>
      <c r="AO19" s="17">
        <v>44.57</v>
      </c>
      <c r="AP19" s="17">
        <f t="shared" si="22"/>
        <v>49.682080924855491</v>
      </c>
      <c r="AQ19" s="17">
        <f t="shared" si="23"/>
        <v>-1.9799999999999969</v>
      </c>
      <c r="AR19" s="17">
        <f t="shared" si="24"/>
        <v>41.983750000000001</v>
      </c>
      <c r="AS19" s="17">
        <f t="shared" si="25"/>
        <v>51.01092645211962</v>
      </c>
      <c r="AT19" s="17">
        <f t="shared" si="26"/>
        <v>39.2425</v>
      </c>
      <c r="AU19" s="17">
        <f t="shared" si="27"/>
        <v>49.026738614536718</v>
      </c>
      <c r="AV19" s="17">
        <f t="shared" si="28"/>
        <v>-2.7412500000000009</v>
      </c>
      <c r="AW19" s="17">
        <f t="shared" si="29"/>
        <v>-1.9841878375829012</v>
      </c>
      <c r="AX19" s="50">
        <v>3</v>
      </c>
    </row>
    <row r="20" spans="1:50">
      <c r="A20" s="15">
        <v>15</v>
      </c>
      <c r="B20" s="15" t="s">
        <v>18</v>
      </c>
      <c r="C20" s="63">
        <v>14</v>
      </c>
      <c r="D20" s="17">
        <v>43.94</v>
      </c>
      <c r="E20" s="17">
        <f t="shared" si="0"/>
        <v>48.714425907752698</v>
      </c>
      <c r="F20" s="17">
        <v>36.090000000000003</v>
      </c>
      <c r="G20" s="17">
        <f t="shared" si="1"/>
        <v>50.05995203836931</v>
      </c>
      <c r="H20" s="17">
        <f t="shared" si="2"/>
        <v>-7.8499999999999943</v>
      </c>
      <c r="I20" s="17">
        <v>42</v>
      </c>
      <c r="J20" s="17">
        <f t="shared" si="3"/>
        <v>52.911133810010213</v>
      </c>
      <c r="K20" s="17">
        <v>48.14</v>
      </c>
      <c r="L20" s="17">
        <f t="shared" si="4"/>
        <v>49.959349593495936</v>
      </c>
      <c r="M20" s="17">
        <f t="shared" si="5"/>
        <v>6.1400000000000006</v>
      </c>
      <c r="N20" s="17">
        <v>29.11</v>
      </c>
      <c r="O20" s="17">
        <f t="shared" si="6"/>
        <v>50.308555399719495</v>
      </c>
      <c r="P20" s="17">
        <v>29.29</v>
      </c>
      <c r="Q20" s="17">
        <f t="shared" si="7"/>
        <v>54.497206703910614</v>
      </c>
      <c r="R20" s="17">
        <f t="shared" si="8"/>
        <v>0.17999999999999972</v>
      </c>
      <c r="S20" s="17">
        <v>25.33</v>
      </c>
      <c r="T20" s="17">
        <f t="shared" si="9"/>
        <v>51.666666666666664</v>
      </c>
      <c r="U20" s="17">
        <v>26.29</v>
      </c>
      <c r="V20" s="17">
        <f t="shared" si="10"/>
        <v>49.176107106076209</v>
      </c>
      <c r="W20" s="17">
        <f t="shared" si="11"/>
        <v>0.96000000000000085</v>
      </c>
      <c r="X20" s="17">
        <v>34.67</v>
      </c>
      <c r="Y20" s="17">
        <f t="shared" si="12"/>
        <v>46.541200406917604</v>
      </c>
      <c r="Z20" s="17">
        <v>36.57</v>
      </c>
      <c r="AA20" s="17">
        <f t="shared" si="13"/>
        <v>47.838297872340426</v>
      </c>
      <c r="AB20" s="17">
        <f t="shared" si="14"/>
        <v>1.8999999999999986</v>
      </c>
      <c r="AC20" s="17">
        <v>63.61</v>
      </c>
      <c r="AD20" s="15">
        <f t="shared" si="15"/>
        <v>51.867588932806328</v>
      </c>
      <c r="AE20" s="17">
        <v>55.71</v>
      </c>
      <c r="AF20" s="17">
        <f t="shared" si="16"/>
        <v>46.083916083916087</v>
      </c>
      <c r="AG20" s="17">
        <f t="shared" si="17"/>
        <v>-7.8999999999999986</v>
      </c>
      <c r="AH20" s="17">
        <v>41.67</v>
      </c>
      <c r="AI20" s="17">
        <f t="shared" si="18"/>
        <v>47.308146399055488</v>
      </c>
      <c r="AJ20" s="17">
        <v>33.75</v>
      </c>
      <c r="AK20" s="17">
        <f t="shared" si="19"/>
        <v>42.251655629139073</v>
      </c>
      <c r="AL20" s="17">
        <f t="shared" si="20"/>
        <v>-7.9200000000000017</v>
      </c>
      <c r="AM20" s="17">
        <v>42.44</v>
      </c>
      <c r="AN20" s="17">
        <f t="shared" si="21"/>
        <v>47.100591715976329</v>
      </c>
      <c r="AO20" s="17">
        <v>46.14</v>
      </c>
      <c r="AP20" s="17">
        <f t="shared" si="22"/>
        <v>51.194605009633911</v>
      </c>
      <c r="AQ20" s="17">
        <f t="shared" si="23"/>
        <v>3.7000000000000028</v>
      </c>
      <c r="AR20" s="17">
        <f t="shared" si="24"/>
        <v>40.346250000000005</v>
      </c>
      <c r="AS20" s="17">
        <f t="shared" si="25"/>
        <v>49.552288654863105</v>
      </c>
      <c r="AT20" s="17">
        <f t="shared" si="26"/>
        <v>38.997500000000002</v>
      </c>
      <c r="AU20" s="17">
        <f t="shared" si="27"/>
        <v>48.882636254610198</v>
      </c>
      <c r="AV20" s="17">
        <f t="shared" si="28"/>
        <v>-1.3487500000000026</v>
      </c>
      <c r="AW20" s="17">
        <f t="shared" si="29"/>
        <v>-0.6696524002529074</v>
      </c>
      <c r="AX20" s="50">
        <v>5</v>
      </c>
    </row>
    <row r="21" spans="1:50">
      <c r="A21" s="15">
        <v>16</v>
      </c>
      <c r="B21" s="15" t="s">
        <v>15</v>
      </c>
      <c r="C21" s="63">
        <v>14</v>
      </c>
      <c r="D21" s="17">
        <v>47.29</v>
      </c>
      <c r="E21" s="17">
        <f t="shared" si="0"/>
        <v>52.001962708537782</v>
      </c>
      <c r="F21" s="17">
        <v>35.340000000000003</v>
      </c>
      <c r="G21" s="17">
        <f t="shared" si="1"/>
        <v>49.16067146282974</v>
      </c>
      <c r="H21" s="17">
        <f t="shared" si="2"/>
        <v>-11.949999999999996</v>
      </c>
      <c r="I21" s="17">
        <v>37.4</v>
      </c>
      <c r="J21" s="17">
        <f t="shared" si="3"/>
        <v>48.212461695607765</v>
      </c>
      <c r="K21" s="17">
        <v>48.29</v>
      </c>
      <c r="L21" s="17">
        <f t="shared" si="4"/>
        <v>50.111788617886177</v>
      </c>
      <c r="M21" s="17">
        <f t="shared" si="5"/>
        <v>10.89</v>
      </c>
      <c r="N21" s="17">
        <v>27.8</v>
      </c>
      <c r="O21" s="17">
        <f t="shared" si="6"/>
        <v>48.471248246844318</v>
      </c>
      <c r="P21" s="17">
        <v>25.29</v>
      </c>
      <c r="Q21" s="17">
        <f t="shared" si="7"/>
        <v>48.910614525139664</v>
      </c>
      <c r="R21" s="17">
        <f t="shared" si="8"/>
        <v>-2.5100000000000016</v>
      </c>
      <c r="S21" s="17">
        <v>25.04</v>
      </c>
      <c r="T21" s="17">
        <f t="shared" si="9"/>
        <v>51.313868613138681</v>
      </c>
      <c r="U21" s="17">
        <v>24.55</v>
      </c>
      <c r="V21" s="17">
        <f t="shared" si="10"/>
        <v>47.384140061791967</v>
      </c>
      <c r="W21" s="17">
        <f t="shared" si="11"/>
        <v>-0.48999999999999844</v>
      </c>
      <c r="X21" s="17">
        <v>37.799999999999997</v>
      </c>
      <c r="Y21" s="17">
        <f t="shared" si="12"/>
        <v>49.725330620549336</v>
      </c>
      <c r="Z21" s="17">
        <v>38.43</v>
      </c>
      <c r="AA21" s="17">
        <f t="shared" si="13"/>
        <v>49.421276595744679</v>
      </c>
      <c r="AB21" s="17">
        <f t="shared" si="14"/>
        <v>0.63000000000000256</v>
      </c>
      <c r="AC21" s="17">
        <v>57.75</v>
      </c>
      <c r="AD21" s="15">
        <f t="shared" si="15"/>
        <v>46.077075098814234</v>
      </c>
      <c r="AE21" s="17">
        <v>60</v>
      </c>
      <c r="AF21" s="17">
        <f t="shared" si="16"/>
        <v>49.833916083916087</v>
      </c>
      <c r="AG21" s="17">
        <f t="shared" si="17"/>
        <v>2.25</v>
      </c>
      <c r="AH21" s="17">
        <v>43</v>
      </c>
      <c r="AI21" s="17">
        <f t="shared" si="18"/>
        <v>48.878394332939784</v>
      </c>
      <c r="AJ21" s="17">
        <v>37.5</v>
      </c>
      <c r="AK21" s="17">
        <f t="shared" si="19"/>
        <v>46.390728476821188</v>
      </c>
      <c r="AL21" s="17">
        <f t="shared" si="20"/>
        <v>-5.5</v>
      </c>
      <c r="AM21" s="17">
        <v>44</v>
      </c>
      <c r="AN21" s="17">
        <f t="shared" si="21"/>
        <v>48.41927303465765</v>
      </c>
      <c r="AO21" s="17">
        <v>42.86</v>
      </c>
      <c r="AP21" s="17">
        <f t="shared" si="22"/>
        <v>48.03468208092486</v>
      </c>
      <c r="AQ21" s="17">
        <f t="shared" si="23"/>
        <v>-1.1400000000000006</v>
      </c>
      <c r="AR21" s="17">
        <f t="shared" si="24"/>
        <v>40.01</v>
      </c>
      <c r="AS21" s="17">
        <f t="shared" si="25"/>
        <v>49.137451793886186</v>
      </c>
      <c r="AT21" s="17">
        <f t="shared" si="26"/>
        <v>39.032499999999999</v>
      </c>
      <c r="AU21" s="17">
        <f t="shared" si="27"/>
        <v>48.655977238131797</v>
      </c>
      <c r="AV21" s="17">
        <f t="shared" si="28"/>
        <v>-0.97749999999999915</v>
      </c>
      <c r="AW21" s="17">
        <f t="shared" si="29"/>
        <v>-0.48147455575438869</v>
      </c>
      <c r="AX21" s="50">
        <v>3</v>
      </c>
    </row>
    <row r="22" spans="1:50">
      <c r="A22" s="15">
        <v>17</v>
      </c>
      <c r="B22" s="15" t="s">
        <v>13</v>
      </c>
      <c r="C22" s="63">
        <v>18</v>
      </c>
      <c r="D22" s="17">
        <v>44.36</v>
      </c>
      <c r="E22" s="17">
        <f t="shared" si="0"/>
        <v>49.126594700686951</v>
      </c>
      <c r="F22" s="17">
        <v>33.4</v>
      </c>
      <c r="G22" s="17">
        <f t="shared" si="1"/>
        <v>46.834532374100718</v>
      </c>
      <c r="H22" s="17">
        <f t="shared" si="2"/>
        <v>-10.96</v>
      </c>
      <c r="I22" s="17">
        <v>34</v>
      </c>
      <c r="J22" s="17">
        <f t="shared" si="3"/>
        <v>44.739530132788559</v>
      </c>
      <c r="K22" s="17">
        <v>44.11</v>
      </c>
      <c r="L22" s="17">
        <f t="shared" si="4"/>
        <v>45.863821138211378</v>
      </c>
      <c r="M22" s="17">
        <f t="shared" si="5"/>
        <v>10.11</v>
      </c>
      <c r="N22" s="17">
        <v>27.78</v>
      </c>
      <c r="O22" s="17">
        <f t="shared" si="6"/>
        <v>48.443197755960732</v>
      </c>
      <c r="P22" s="17">
        <v>25</v>
      </c>
      <c r="Q22" s="17">
        <f t="shared" si="7"/>
        <v>48.505586592178773</v>
      </c>
      <c r="R22" s="17">
        <f t="shared" si="8"/>
        <v>-2.7800000000000011</v>
      </c>
      <c r="S22" s="17">
        <v>21.93</v>
      </c>
      <c r="T22" s="17">
        <f t="shared" si="9"/>
        <v>47.530413625304135</v>
      </c>
      <c r="U22" s="17">
        <v>24.76</v>
      </c>
      <c r="V22" s="17">
        <f t="shared" si="10"/>
        <v>47.600411946446961</v>
      </c>
      <c r="W22" s="17">
        <f t="shared" si="11"/>
        <v>2.8300000000000018</v>
      </c>
      <c r="X22" s="17">
        <v>35.630000000000003</v>
      </c>
      <c r="Y22" s="17">
        <f t="shared" si="12"/>
        <v>47.517802644964398</v>
      </c>
      <c r="Z22" s="17">
        <v>38.11</v>
      </c>
      <c r="AA22" s="17">
        <f t="shared" si="13"/>
        <v>49.148936170212764</v>
      </c>
      <c r="AB22" s="17">
        <f t="shared" si="14"/>
        <v>2.4799999999999969</v>
      </c>
      <c r="AC22" s="17">
        <v>61.48</v>
      </c>
      <c r="AD22" s="15">
        <f t="shared" si="15"/>
        <v>49.762845849802368</v>
      </c>
      <c r="AE22" s="17">
        <v>56.25</v>
      </c>
      <c r="AF22" s="17">
        <f t="shared" si="16"/>
        <v>46.55594405594406</v>
      </c>
      <c r="AG22" s="17">
        <f t="shared" si="17"/>
        <v>-5.2299999999999969</v>
      </c>
      <c r="AH22" s="17">
        <v>45.28</v>
      </c>
      <c r="AI22" s="17">
        <f t="shared" si="18"/>
        <v>51.570247933884296</v>
      </c>
      <c r="AJ22" s="17">
        <v>44.17</v>
      </c>
      <c r="AK22" s="17">
        <f t="shared" si="19"/>
        <v>53.75275938189845</v>
      </c>
      <c r="AL22" s="17">
        <f t="shared" si="20"/>
        <v>-1.1099999999999994</v>
      </c>
      <c r="AM22" s="17">
        <v>40.89</v>
      </c>
      <c r="AN22" s="17">
        <f t="shared" si="21"/>
        <v>45.790363482671175</v>
      </c>
      <c r="AO22" s="17">
        <v>41.33</v>
      </c>
      <c r="AP22" s="17">
        <f t="shared" si="22"/>
        <v>46.560693641618499</v>
      </c>
      <c r="AQ22" s="17">
        <f t="shared" si="23"/>
        <v>0.43999999999999773</v>
      </c>
      <c r="AR22" s="17">
        <f t="shared" si="24"/>
        <v>38.918749999999996</v>
      </c>
      <c r="AS22" s="17">
        <f t="shared" si="25"/>
        <v>48.060124515757828</v>
      </c>
      <c r="AT22" s="17">
        <f t="shared" si="26"/>
        <v>38.391249999999999</v>
      </c>
      <c r="AU22" s="17">
        <f t="shared" si="27"/>
        <v>48.102835662576453</v>
      </c>
      <c r="AV22" s="17">
        <f t="shared" si="28"/>
        <v>-0.52749999999999631</v>
      </c>
      <c r="AW22" s="17">
        <f t="shared" si="29"/>
        <v>4.2711146818625423E-2</v>
      </c>
      <c r="AX22" s="50">
        <v>4</v>
      </c>
    </row>
    <row r="23" spans="1:50">
      <c r="A23" s="15">
        <v>18</v>
      </c>
      <c r="B23" s="15" t="s">
        <v>3</v>
      </c>
      <c r="C23" s="63">
        <v>12</v>
      </c>
      <c r="D23" s="17">
        <v>46.74</v>
      </c>
      <c r="E23" s="17">
        <f t="shared" si="0"/>
        <v>51.462217860647698</v>
      </c>
      <c r="F23" s="17">
        <v>31.04</v>
      </c>
      <c r="G23" s="17">
        <f t="shared" si="1"/>
        <v>44.004796163069543</v>
      </c>
      <c r="H23" s="17">
        <f t="shared" si="2"/>
        <v>-15.700000000000003</v>
      </c>
      <c r="I23" s="17">
        <v>42.8</v>
      </c>
      <c r="J23" s="17">
        <f t="shared" si="3"/>
        <v>53.72829417773238</v>
      </c>
      <c r="K23" s="17">
        <v>47.33</v>
      </c>
      <c r="L23" s="17">
        <f t="shared" si="4"/>
        <v>49.136178861788615</v>
      </c>
      <c r="M23" s="17">
        <f t="shared" si="5"/>
        <v>4.5300000000000011</v>
      </c>
      <c r="N23" s="17">
        <v>24.9</v>
      </c>
      <c r="O23" s="17">
        <f t="shared" si="6"/>
        <v>44.403927068723704</v>
      </c>
      <c r="P23" s="17">
        <v>24.17</v>
      </c>
      <c r="Q23" s="17">
        <f t="shared" si="7"/>
        <v>47.346368715083798</v>
      </c>
      <c r="R23" s="17">
        <f t="shared" si="8"/>
        <v>-0.72999999999999687</v>
      </c>
      <c r="S23" s="17">
        <v>23.32</v>
      </c>
      <c r="T23" s="17">
        <f t="shared" si="9"/>
        <v>49.221411192214113</v>
      </c>
      <c r="U23" s="17">
        <v>24.93</v>
      </c>
      <c r="V23" s="17">
        <f t="shared" si="10"/>
        <v>47.775489186405764</v>
      </c>
      <c r="W23" s="17">
        <f t="shared" si="11"/>
        <v>1.6099999999999994</v>
      </c>
      <c r="X23" s="17">
        <v>41.1</v>
      </c>
      <c r="Y23" s="17">
        <f t="shared" si="12"/>
        <v>53.0824008138352</v>
      </c>
      <c r="Z23" s="17">
        <v>42.5</v>
      </c>
      <c r="AA23" s="17">
        <f t="shared" si="13"/>
        <v>52.885106382978726</v>
      </c>
      <c r="AB23" s="17">
        <f t="shared" si="14"/>
        <v>1.3999999999999986</v>
      </c>
      <c r="AC23" s="17">
        <v>62.5</v>
      </c>
      <c r="AD23" s="15">
        <f t="shared" si="15"/>
        <v>50.770750988142296</v>
      </c>
      <c r="AE23" s="17">
        <v>58.33</v>
      </c>
      <c r="AF23" s="17">
        <f t="shared" si="16"/>
        <v>48.374125874125873</v>
      </c>
      <c r="AG23" s="17">
        <f t="shared" si="17"/>
        <v>-4.1700000000000017</v>
      </c>
      <c r="AH23" s="17">
        <v>42.88</v>
      </c>
      <c r="AI23" s="17">
        <f t="shared" si="18"/>
        <v>48.736717827626919</v>
      </c>
      <c r="AJ23" s="17">
        <v>40.42</v>
      </c>
      <c r="AK23" s="17">
        <f t="shared" si="19"/>
        <v>49.613686534216335</v>
      </c>
      <c r="AL23" s="17">
        <f t="shared" si="20"/>
        <v>-2.4600000000000009</v>
      </c>
      <c r="AM23" s="17">
        <v>45.8</v>
      </c>
      <c r="AN23" s="17">
        <f t="shared" si="21"/>
        <v>49.940828402366861</v>
      </c>
      <c r="AO23" s="17">
        <v>39.33</v>
      </c>
      <c r="AP23" s="17">
        <f t="shared" si="22"/>
        <v>44.633911368015411</v>
      </c>
      <c r="AQ23" s="17">
        <f t="shared" si="23"/>
        <v>-6.4699999999999989</v>
      </c>
      <c r="AR23" s="17">
        <f t="shared" si="24"/>
        <v>41.255000000000003</v>
      </c>
      <c r="AS23" s="17">
        <f t="shared" si="25"/>
        <v>50.168318541411139</v>
      </c>
      <c r="AT23" s="17">
        <f t="shared" si="26"/>
        <v>38.506250000000001</v>
      </c>
      <c r="AU23" s="17">
        <f t="shared" si="27"/>
        <v>47.971207885710513</v>
      </c>
      <c r="AV23" s="17">
        <f t="shared" si="28"/>
        <v>-2.7487500000000011</v>
      </c>
      <c r="AW23" s="17">
        <f t="shared" si="29"/>
        <v>-2.1971106557006266</v>
      </c>
      <c r="AX23" s="50">
        <v>3</v>
      </c>
    </row>
    <row r="24" spans="1:50">
      <c r="A24" s="15">
        <v>19</v>
      </c>
      <c r="B24" s="15" t="s">
        <v>21</v>
      </c>
      <c r="C24" s="63">
        <v>8</v>
      </c>
      <c r="D24" s="17">
        <v>44.28</v>
      </c>
      <c r="E24" s="17">
        <f t="shared" si="0"/>
        <v>49.048086359175663</v>
      </c>
      <c r="F24" s="17">
        <v>32.21</v>
      </c>
      <c r="G24" s="17">
        <f t="shared" si="1"/>
        <v>45.407673860911274</v>
      </c>
      <c r="H24" s="17">
        <f t="shared" si="2"/>
        <v>-12.07</v>
      </c>
      <c r="I24" s="17">
        <v>37.6</v>
      </c>
      <c r="J24" s="17">
        <f t="shared" si="3"/>
        <v>48.41675178753831</v>
      </c>
      <c r="K24" s="17">
        <v>47.75</v>
      </c>
      <c r="L24" s="17">
        <f t="shared" si="4"/>
        <v>49.5630081300813</v>
      </c>
      <c r="M24" s="17">
        <f t="shared" si="5"/>
        <v>10.149999999999999</v>
      </c>
      <c r="N24" s="17">
        <v>34.799999999999997</v>
      </c>
      <c r="O24" s="17">
        <f t="shared" si="6"/>
        <v>58.288920056100977</v>
      </c>
      <c r="P24" s="17">
        <v>26.5</v>
      </c>
      <c r="Q24" s="17">
        <f t="shared" si="7"/>
        <v>50.600558659217874</v>
      </c>
      <c r="R24" s="17">
        <f t="shared" si="8"/>
        <v>-8.2999999999999972</v>
      </c>
      <c r="S24" s="17">
        <v>19.68</v>
      </c>
      <c r="T24" s="17">
        <f t="shared" si="9"/>
        <v>44.79318734793187</v>
      </c>
      <c r="U24" s="17">
        <v>22.8</v>
      </c>
      <c r="V24" s="17">
        <f t="shared" si="10"/>
        <v>45.581874356333678</v>
      </c>
      <c r="W24" s="17">
        <f t="shared" si="11"/>
        <v>3.120000000000001</v>
      </c>
      <c r="X24" s="17">
        <v>33.6</v>
      </c>
      <c r="Y24" s="17">
        <f t="shared" si="12"/>
        <v>45.452695829094608</v>
      </c>
      <c r="Z24" s="17">
        <v>32.5</v>
      </c>
      <c r="AA24" s="17">
        <f t="shared" si="13"/>
        <v>44.374468085106386</v>
      </c>
      <c r="AB24" s="17">
        <f t="shared" si="14"/>
        <v>-1.1000000000000014</v>
      </c>
      <c r="AC24" s="17">
        <v>63.5</v>
      </c>
      <c r="AD24" s="15">
        <f t="shared" si="15"/>
        <v>51.758893280632414</v>
      </c>
      <c r="AE24" s="17">
        <v>60.31</v>
      </c>
      <c r="AF24" s="17">
        <f t="shared" si="16"/>
        <v>50.104895104895107</v>
      </c>
      <c r="AG24" s="17">
        <f t="shared" si="17"/>
        <v>-3.1899999999999977</v>
      </c>
      <c r="AH24" s="17">
        <v>43.5</v>
      </c>
      <c r="AI24" s="17">
        <f t="shared" si="18"/>
        <v>49.468713105076738</v>
      </c>
      <c r="AJ24" s="17">
        <v>40.630000000000003</v>
      </c>
      <c r="AK24" s="17">
        <f t="shared" si="19"/>
        <v>49.845474613686534</v>
      </c>
      <c r="AL24" s="17">
        <f t="shared" si="20"/>
        <v>-2.8699999999999974</v>
      </c>
      <c r="AM24" s="17">
        <v>44</v>
      </c>
      <c r="AN24" s="17">
        <f t="shared" si="21"/>
        <v>48.41927303465765</v>
      </c>
      <c r="AO24" s="17">
        <v>42.25</v>
      </c>
      <c r="AP24" s="17">
        <f t="shared" si="22"/>
        <v>47.447013487475914</v>
      </c>
      <c r="AQ24" s="17">
        <f t="shared" si="23"/>
        <v>-1.75</v>
      </c>
      <c r="AR24" s="17">
        <f t="shared" si="24"/>
        <v>40.119999999999997</v>
      </c>
      <c r="AS24" s="17">
        <f t="shared" si="25"/>
        <v>49.45581510002603</v>
      </c>
      <c r="AT24" s="17">
        <f t="shared" si="26"/>
        <v>38.118750000000006</v>
      </c>
      <c r="AU24" s="17">
        <f t="shared" si="27"/>
        <v>47.865620787213501</v>
      </c>
      <c r="AV24" s="17">
        <f t="shared" si="28"/>
        <v>-2.0012499999999918</v>
      </c>
      <c r="AW24" s="17">
        <f t="shared" si="29"/>
        <v>-1.5901943128125282</v>
      </c>
      <c r="AX24" s="50">
        <v>2</v>
      </c>
    </row>
    <row r="25" spans="1:50">
      <c r="A25" s="15">
        <v>20</v>
      </c>
      <c r="B25" s="15" t="s">
        <v>1</v>
      </c>
      <c r="C25" s="63">
        <v>8</v>
      </c>
      <c r="D25" s="17">
        <v>40.85</v>
      </c>
      <c r="E25" s="17">
        <f t="shared" si="0"/>
        <v>45.682041216879298</v>
      </c>
      <c r="F25" s="17">
        <v>34.950000000000003</v>
      </c>
      <c r="G25" s="17">
        <f t="shared" si="1"/>
        <v>48.693045563549163</v>
      </c>
      <c r="H25" s="17">
        <f t="shared" si="2"/>
        <v>-5.8999999999999986</v>
      </c>
      <c r="I25" s="17">
        <v>37.33</v>
      </c>
      <c r="J25" s="17">
        <f t="shared" si="3"/>
        <v>48.140960163432069</v>
      </c>
      <c r="K25" s="17">
        <v>51.75</v>
      </c>
      <c r="L25" s="17">
        <f t="shared" si="4"/>
        <v>53.628048780487802</v>
      </c>
      <c r="M25" s="17">
        <f t="shared" si="5"/>
        <v>14.420000000000002</v>
      </c>
      <c r="N25" s="17">
        <v>27</v>
      </c>
      <c r="O25" s="17">
        <f t="shared" si="6"/>
        <v>47.349228611500699</v>
      </c>
      <c r="P25" s="17">
        <v>23.75</v>
      </c>
      <c r="Q25" s="17">
        <f t="shared" si="7"/>
        <v>46.759776536312849</v>
      </c>
      <c r="R25" s="17">
        <f t="shared" si="8"/>
        <v>-3.25</v>
      </c>
      <c r="S25" s="17">
        <v>27.87</v>
      </c>
      <c r="T25" s="17">
        <f t="shared" si="9"/>
        <v>54.756690997566906</v>
      </c>
      <c r="U25" s="17">
        <v>21.2</v>
      </c>
      <c r="V25" s="17">
        <f t="shared" si="10"/>
        <v>43.934088568486096</v>
      </c>
      <c r="W25" s="17">
        <f t="shared" si="11"/>
        <v>-6.6700000000000017</v>
      </c>
      <c r="X25" s="17">
        <v>34</v>
      </c>
      <c r="Y25" s="17">
        <f t="shared" si="12"/>
        <v>45.859613428280774</v>
      </c>
      <c r="Z25" s="17">
        <v>31</v>
      </c>
      <c r="AA25" s="17">
        <f t="shared" si="13"/>
        <v>43.097872340425532</v>
      </c>
      <c r="AB25" s="17">
        <f t="shared" si="14"/>
        <v>-3</v>
      </c>
      <c r="AC25" s="17">
        <v>64.17</v>
      </c>
      <c r="AD25" s="15">
        <f t="shared" si="15"/>
        <v>52.420948616600796</v>
      </c>
      <c r="AE25" s="17">
        <v>59.38</v>
      </c>
      <c r="AF25" s="17">
        <f t="shared" si="16"/>
        <v>49.291958041958047</v>
      </c>
      <c r="AG25" s="17">
        <f t="shared" si="17"/>
        <v>-4.7899999999999991</v>
      </c>
      <c r="AH25" s="17">
        <v>44.58</v>
      </c>
      <c r="AI25" s="17">
        <f t="shared" si="18"/>
        <v>50.743801652892557</v>
      </c>
      <c r="AJ25" s="17">
        <v>36.25</v>
      </c>
      <c r="AK25" s="17">
        <f t="shared" si="19"/>
        <v>45.011037527593814</v>
      </c>
      <c r="AL25" s="17">
        <f t="shared" si="20"/>
        <v>-8.3299999999999983</v>
      </c>
      <c r="AM25" s="17">
        <v>48</v>
      </c>
      <c r="AN25" s="17">
        <f t="shared" si="21"/>
        <v>51.800507185122569</v>
      </c>
      <c r="AO25" s="17">
        <v>46</v>
      </c>
      <c r="AP25" s="17">
        <f t="shared" si="22"/>
        <v>51.059730250481699</v>
      </c>
      <c r="AQ25" s="17">
        <f t="shared" si="23"/>
        <v>-2</v>
      </c>
      <c r="AR25" s="17">
        <f t="shared" si="24"/>
        <v>40.475000000000001</v>
      </c>
      <c r="AS25" s="17">
        <f t="shared" si="25"/>
        <v>49.594223984034457</v>
      </c>
      <c r="AT25" s="17">
        <f t="shared" si="26"/>
        <v>38.034999999999997</v>
      </c>
      <c r="AU25" s="17">
        <f t="shared" si="27"/>
        <v>47.68444470116188</v>
      </c>
      <c r="AV25" s="17">
        <f t="shared" si="28"/>
        <v>-2.4400000000000048</v>
      </c>
      <c r="AW25" s="17">
        <f t="shared" si="29"/>
        <v>-1.9097792828725773</v>
      </c>
      <c r="AX25" s="50">
        <v>1</v>
      </c>
    </row>
    <row r="26" spans="1:50">
      <c r="A26" s="15">
        <v>21</v>
      </c>
      <c r="B26" s="15" t="s">
        <v>27</v>
      </c>
      <c r="C26" s="63">
        <v>9</v>
      </c>
      <c r="D26" s="17">
        <v>48.69</v>
      </c>
      <c r="E26" s="17">
        <f t="shared" si="0"/>
        <v>53.375858684985275</v>
      </c>
      <c r="F26" s="17">
        <v>38.51</v>
      </c>
      <c r="G26" s="17">
        <f t="shared" si="1"/>
        <v>52.961630695443645</v>
      </c>
      <c r="H26" s="17">
        <f t="shared" si="2"/>
        <v>-10.18</v>
      </c>
      <c r="I26" s="17">
        <v>48.22</v>
      </c>
      <c r="J26" s="17">
        <f t="shared" si="3"/>
        <v>59.264555669050054</v>
      </c>
      <c r="K26" s="17">
        <v>44.89</v>
      </c>
      <c r="L26" s="17">
        <f t="shared" si="4"/>
        <v>46.65650406504065</v>
      </c>
      <c r="M26" s="17">
        <f t="shared" si="5"/>
        <v>-3.3299999999999983</v>
      </c>
      <c r="N26" s="17">
        <v>28.44</v>
      </c>
      <c r="O26" s="17">
        <f t="shared" si="6"/>
        <v>49.368863955119217</v>
      </c>
      <c r="P26" s="17">
        <v>24.44</v>
      </c>
      <c r="Q26" s="17">
        <f t="shared" si="7"/>
        <v>47.72346368715084</v>
      </c>
      <c r="R26" s="17">
        <f t="shared" si="8"/>
        <v>-4</v>
      </c>
      <c r="S26" s="17">
        <v>26.22</v>
      </c>
      <c r="T26" s="17">
        <f t="shared" si="9"/>
        <v>52.749391727493915</v>
      </c>
      <c r="U26" s="17">
        <v>17.78</v>
      </c>
      <c r="V26" s="17">
        <f t="shared" si="10"/>
        <v>40.411946446961899</v>
      </c>
      <c r="W26" s="17">
        <f t="shared" si="11"/>
        <v>-8.4399999999999977</v>
      </c>
      <c r="X26" s="17">
        <v>47.33</v>
      </c>
      <c r="Y26" s="17">
        <f t="shared" si="12"/>
        <v>59.42014242115971</v>
      </c>
      <c r="Z26" s="17">
        <v>33.78</v>
      </c>
      <c r="AA26" s="17">
        <f t="shared" si="13"/>
        <v>45.463829787234047</v>
      </c>
      <c r="AB26" s="17">
        <f t="shared" si="14"/>
        <v>-13.549999999999997</v>
      </c>
      <c r="AC26" s="17">
        <v>66.39</v>
      </c>
      <c r="AD26" s="15">
        <f t="shared" si="15"/>
        <v>54.614624505928859</v>
      </c>
      <c r="AE26" s="17">
        <v>63.06</v>
      </c>
      <c r="AF26" s="17">
        <f t="shared" si="16"/>
        <v>52.50874125874126</v>
      </c>
      <c r="AG26" s="17">
        <f t="shared" si="17"/>
        <v>-3.3299999999999983</v>
      </c>
      <c r="AH26" s="17">
        <v>43.89</v>
      </c>
      <c r="AI26" s="17">
        <f t="shared" si="18"/>
        <v>49.929161747343564</v>
      </c>
      <c r="AJ26" s="17">
        <v>38.61</v>
      </c>
      <c r="AK26" s="17">
        <f t="shared" si="19"/>
        <v>47.615894039735096</v>
      </c>
      <c r="AL26" s="17">
        <f t="shared" si="20"/>
        <v>-5.2800000000000011</v>
      </c>
      <c r="AM26" s="17">
        <v>54.89</v>
      </c>
      <c r="AN26" s="17">
        <f t="shared" si="21"/>
        <v>57.624683009298394</v>
      </c>
      <c r="AO26" s="17">
        <v>42.22</v>
      </c>
      <c r="AP26" s="17">
        <f t="shared" si="22"/>
        <v>47.418111753371868</v>
      </c>
      <c r="AQ26" s="17">
        <f t="shared" si="23"/>
        <v>-12.670000000000002</v>
      </c>
      <c r="AR26" s="17">
        <f t="shared" si="24"/>
        <v>45.508749999999992</v>
      </c>
      <c r="AS26" s="17">
        <f t="shared" si="25"/>
        <v>54.543410215047381</v>
      </c>
      <c r="AT26" s="17">
        <f t="shared" si="26"/>
        <v>37.911249999999995</v>
      </c>
      <c r="AU26" s="17">
        <f t="shared" si="27"/>
        <v>47.595015216709918</v>
      </c>
      <c r="AV26" s="17">
        <f t="shared" si="28"/>
        <v>-7.5974999999999966</v>
      </c>
      <c r="AW26" s="17">
        <f t="shared" si="29"/>
        <v>-6.9483949983374629</v>
      </c>
      <c r="AX26" s="50">
        <v>0</v>
      </c>
    </row>
    <row r="27" spans="1:50">
      <c r="A27" s="15">
        <v>22</v>
      </c>
      <c r="B27" s="15" t="s">
        <v>17</v>
      </c>
      <c r="C27" s="63">
        <v>4</v>
      </c>
      <c r="D27" s="17">
        <v>52.8</v>
      </c>
      <c r="E27" s="17">
        <f t="shared" si="0"/>
        <v>57.409224730127576</v>
      </c>
      <c r="F27" s="17">
        <v>33.03</v>
      </c>
      <c r="G27" s="17">
        <f t="shared" si="1"/>
        <v>46.390887290167868</v>
      </c>
      <c r="H27" s="17">
        <f t="shared" si="2"/>
        <v>-19.769999999999996</v>
      </c>
      <c r="I27" s="17">
        <v>44</v>
      </c>
      <c r="J27" s="17">
        <f t="shared" si="3"/>
        <v>54.95403472931563</v>
      </c>
      <c r="K27" s="17">
        <v>47</v>
      </c>
      <c r="L27" s="17">
        <f t="shared" si="4"/>
        <v>48.800813008130085</v>
      </c>
      <c r="M27" s="17">
        <f t="shared" si="5"/>
        <v>3</v>
      </c>
      <c r="N27" s="17">
        <v>36.67</v>
      </c>
      <c r="O27" s="17">
        <f t="shared" si="6"/>
        <v>60.911640953716692</v>
      </c>
      <c r="P27" s="17">
        <v>20</v>
      </c>
      <c r="Q27" s="17">
        <f t="shared" si="7"/>
        <v>41.522346368715084</v>
      </c>
      <c r="R27" s="17">
        <f t="shared" si="8"/>
        <v>-16.670000000000002</v>
      </c>
      <c r="S27" s="17">
        <v>32.53</v>
      </c>
      <c r="T27" s="17">
        <f t="shared" si="9"/>
        <v>60.425790754257903</v>
      </c>
      <c r="U27" s="17">
        <v>26.4</v>
      </c>
      <c r="V27" s="17">
        <f t="shared" si="10"/>
        <v>49.289392378990733</v>
      </c>
      <c r="W27" s="17">
        <f t="shared" si="11"/>
        <v>-6.1300000000000026</v>
      </c>
      <c r="X27" s="17">
        <v>34.67</v>
      </c>
      <c r="Y27" s="17">
        <f t="shared" si="12"/>
        <v>46.541200406917604</v>
      </c>
      <c r="Z27" s="17">
        <v>37</v>
      </c>
      <c r="AA27" s="17">
        <f t="shared" si="13"/>
        <v>48.204255319148935</v>
      </c>
      <c r="AB27" s="17">
        <f t="shared" si="14"/>
        <v>2.3299999999999983</v>
      </c>
      <c r="AC27" s="17">
        <v>65</v>
      </c>
      <c r="AD27" s="15">
        <f t="shared" si="15"/>
        <v>53.241106719367593</v>
      </c>
      <c r="AE27" s="17">
        <v>67.5</v>
      </c>
      <c r="AF27" s="17">
        <f t="shared" si="16"/>
        <v>56.38986013986014</v>
      </c>
      <c r="AG27" s="17">
        <f t="shared" si="17"/>
        <v>2.5</v>
      </c>
      <c r="AH27" s="17">
        <v>46.67</v>
      </c>
      <c r="AI27" s="17">
        <f t="shared" si="18"/>
        <v>53.211334120425029</v>
      </c>
      <c r="AJ27" s="17">
        <v>36.25</v>
      </c>
      <c r="AK27" s="17">
        <f t="shared" si="19"/>
        <v>45.011037527593814</v>
      </c>
      <c r="AL27" s="17">
        <f t="shared" si="20"/>
        <v>-10.420000000000002</v>
      </c>
      <c r="AM27" s="17">
        <v>44.67</v>
      </c>
      <c r="AN27" s="17">
        <f t="shared" si="21"/>
        <v>48.985629754860526</v>
      </c>
      <c r="AO27" s="17">
        <v>38</v>
      </c>
      <c r="AP27" s="17">
        <f t="shared" si="22"/>
        <v>43.352601156069369</v>
      </c>
      <c r="AQ27" s="17">
        <f t="shared" si="23"/>
        <v>-6.6700000000000017</v>
      </c>
      <c r="AR27" s="17">
        <f t="shared" si="24"/>
        <v>44.626250000000006</v>
      </c>
      <c r="AS27" s="17">
        <f t="shared" si="25"/>
        <v>54.45999527112356</v>
      </c>
      <c r="AT27" s="17">
        <f t="shared" si="26"/>
        <v>38.147500000000001</v>
      </c>
      <c r="AU27" s="17">
        <f t="shared" si="27"/>
        <v>47.370149148584503</v>
      </c>
      <c r="AV27" s="17">
        <f t="shared" si="28"/>
        <v>-6.4787500000000051</v>
      </c>
      <c r="AW27" s="17">
        <f t="shared" si="29"/>
        <v>-7.0898461225390577</v>
      </c>
      <c r="AX27" s="50">
        <v>3</v>
      </c>
    </row>
    <row r="28" spans="1:50">
      <c r="A28" s="15">
        <v>23</v>
      </c>
      <c r="B28" s="15" t="s">
        <v>20</v>
      </c>
      <c r="C28" s="63">
        <v>4</v>
      </c>
      <c r="D28" s="17">
        <v>33.78</v>
      </c>
      <c r="E28" s="17">
        <f t="shared" si="0"/>
        <v>38.743866535819436</v>
      </c>
      <c r="F28" s="17">
        <v>35.729999999999997</v>
      </c>
      <c r="G28" s="17">
        <f t="shared" si="1"/>
        <v>49.62829736211031</v>
      </c>
      <c r="H28" s="17">
        <f t="shared" si="2"/>
        <v>1.9499999999999957</v>
      </c>
      <c r="I28" s="17">
        <v>36.33</v>
      </c>
      <c r="J28" s="17">
        <f t="shared" si="3"/>
        <v>47.119509703779364</v>
      </c>
      <c r="K28" s="17">
        <v>45</v>
      </c>
      <c r="L28" s="17">
        <f t="shared" si="4"/>
        <v>46.768292682926827</v>
      </c>
      <c r="M28" s="17">
        <f t="shared" si="5"/>
        <v>8.6700000000000017</v>
      </c>
      <c r="N28" s="17">
        <v>25.67</v>
      </c>
      <c r="O28" s="17">
        <f t="shared" si="6"/>
        <v>45.483870967741936</v>
      </c>
      <c r="P28" s="17">
        <v>29</v>
      </c>
      <c r="Q28" s="17">
        <f t="shared" si="7"/>
        <v>54.092178770949722</v>
      </c>
      <c r="R28" s="17">
        <f t="shared" si="8"/>
        <v>3.3299999999999983</v>
      </c>
      <c r="S28" s="17">
        <v>19.329999999999998</v>
      </c>
      <c r="T28" s="17">
        <f t="shared" si="9"/>
        <v>44.367396593673966</v>
      </c>
      <c r="U28" s="17">
        <v>24</v>
      </c>
      <c r="V28" s="17">
        <f t="shared" si="10"/>
        <v>46.817713697219361</v>
      </c>
      <c r="W28" s="17">
        <f t="shared" si="11"/>
        <v>4.6700000000000017</v>
      </c>
      <c r="X28" s="17">
        <v>32.33</v>
      </c>
      <c r="Y28" s="17">
        <f t="shared" si="12"/>
        <v>44.160732451678534</v>
      </c>
      <c r="Z28" s="17">
        <v>37</v>
      </c>
      <c r="AA28" s="17">
        <f t="shared" si="13"/>
        <v>48.204255319148935</v>
      </c>
      <c r="AB28" s="17">
        <f t="shared" si="14"/>
        <v>4.6700000000000017</v>
      </c>
      <c r="AC28" s="17">
        <v>50.42</v>
      </c>
      <c r="AD28" s="15">
        <f t="shared" si="15"/>
        <v>38.833992094861664</v>
      </c>
      <c r="AE28" s="17">
        <v>48.75</v>
      </c>
      <c r="AF28" s="17">
        <f t="shared" si="16"/>
        <v>40</v>
      </c>
      <c r="AG28" s="17">
        <f t="shared" si="17"/>
        <v>-1.6700000000000017</v>
      </c>
      <c r="AH28" s="17">
        <v>37.92</v>
      </c>
      <c r="AI28" s="17">
        <f t="shared" si="18"/>
        <v>42.880755608028338</v>
      </c>
      <c r="AJ28" s="17">
        <v>38.130000000000003</v>
      </c>
      <c r="AK28" s="17">
        <f t="shared" si="19"/>
        <v>47.086092715231786</v>
      </c>
      <c r="AL28" s="17">
        <f t="shared" si="20"/>
        <v>0.21000000000000085</v>
      </c>
      <c r="AM28" s="17">
        <v>32.67</v>
      </c>
      <c r="AN28" s="17">
        <f t="shared" si="21"/>
        <v>38.841927303465766</v>
      </c>
      <c r="AO28" s="17">
        <v>40.5</v>
      </c>
      <c r="AP28" s="17">
        <f t="shared" si="22"/>
        <v>45.761078998073216</v>
      </c>
      <c r="AQ28" s="17">
        <f t="shared" si="23"/>
        <v>7.8299999999999983</v>
      </c>
      <c r="AR28" s="17">
        <f t="shared" si="24"/>
        <v>33.556250000000006</v>
      </c>
      <c r="AS28" s="17">
        <f t="shared" si="25"/>
        <v>42.554006407381124</v>
      </c>
      <c r="AT28" s="17">
        <f t="shared" si="26"/>
        <v>37.263750000000002</v>
      </c>
      <c r="AU28" s="17">
        <f t="shared" si="27"/>
        <v>47.29473869320752</v>
      </c>
      <c r="AV28" s="17">
        <f t="shared" si="28"/>
        <v>3.707499999999996</v>
      </c>
      <c r="AW28" s="17">
        <f t="shared" si="29"/>
        <v>4.7407322858263967</v>
      </c>
      <c r="AX28" s="50">
        <v>7</v>
      </c>
    </row>
    <row r="29" spans="1:50">
      <c r="A29" s="15">
        <v>24</v>
      </c>
      <c r="B29" s="15" t="s">
        <v>7</v>
      </c>
      <c r="C29" s="63">
        <v>36</v>
      </c>
      <c r="D29" s="17">
        <v>43.3</v>
      </c>
      <c r="E29" s="17">
        <f t="shared" si="0"/>
        <v>48.086359175662409</v>
      </c>
      <c r="F29" s="17">
        <v>34.31</v>
      </c>
      <c r="G29" s="17">
        <f t="shared" si="1"/>
        <v>47.925659472422069</v>
      </c>
      <c r="H29" s="17">
        <f t="shared" si="2"/>
        <v>-8.9899999999999949</v>
      </c>
      <c r="I29" s="17">
        <v>37.03</v>
      </c>
      <c r="J29" s="17">
        <f t="shared" si="3"/>
        <v>47.834525025536266</v>
      </c>
      <c r="K29" s="17">
        <v>45.11</v>
      </c>
      <c r="L29" s="17">
        <f t="shared" si="4"/>
        <v>46.880081300813011</v>
      </c>
      <c r="M29" s="17">
        <f t="shared" si="5"/>
        <v>8.0799999999999983</v>
      </c>
      <c r="N29" s="17">
        <v>27.66</v>
      </c>
      <c r="O29" s="17">
        <f t="shared" si="6"/>
        <v>48.274894810659184</v>
      </c>
      <c r="P29" s="17">
        <v>26.89</v>
      </c>
      <c r="Q29" s="17">
        <f t="shared" si="7"/>
        <v>51.145251396648042</v>
      </c>
      <c r="R29" s="17">
        <f t="shared" si="8"/>
        <v>-0.76999999999999957</v>
      </c>
      <c r="S29" s="17">
        <v>25.97</v>
      </c>
      <c r="T29" s="17">
        <f t="shared" si="9"/>
        <v>52.445255474452551</v>
      </c>
      <c r="U29" s="17">
        <v>24.82</v>
      </c>
      <c r="V29" s="17">
        <f t="shared" si="10"/>
        <v>47.662203913491247</v>
      </c>
      <c r="W29" s="17">
        <f t="shared" si="11"/>
        <v>-1.1499999999999986</v>
      </c>
      <c r="X29" s="17">
        <v>35.93</v>
      </c>
      <c r="Y29" s="17">
        <f t="shared" si="12"/>
        <v>47.822990844354017</v>
      </c>
      <c r="Z29" s="17">
        <v>34.39</v>
      </c>
      <c r="AA29" s="17">
        <f t="shared" si="13"/>
        <v>45.982978723404258</v>
      </c>
      <c r="AB29" s="17">
        <f t="shared" si="14"/>
        <v>-1.5399999999999991</v>
      </c>
      <c r="AC29" s="17">
        <v>60</v>
      </c>
      <c r="AD29" s="15">
        <f t="shared" si="15"/>
        <v>48.300395256917</v>
      </c>
      <c r="AE29" s="17">
        <v>53.54</v>
      </c>
      <c r="AF29" s="17">
        <f t="shared" si="16"/>
        <v>44.18706293706294</v>
      </c>
      <c r="AG29" s="17">
        <f t="shared" si="17"/>
        <v>-6.4600000000000009</v>
      </c>
      <c r="AH29" s="17">
        <v>40</v>
      </c>
      <c r="AI29" s="17">
        <f t="shared" si="18"/>
        <v>45.336481700118057</v>
      </c>
      <c r="AJ29" s="17">
        <v>38.26</v>
      </c>
      <c r="AK29" s="17">
        <f t="shared" si="19"/>
        <v>47.229580573951431</v>
      </c>
      <c r="AL29" s="17">
        <f t="shared" si="20"/>
        <v>-1.740000000000002</v>
      </c>
      <c r="AM29" s="17">
        <v>46.07</v>
      </c>
      <c r="AN29" s="17">
        <f t="shared" si="21"/>
        <v>50.169061707523248</v>
      </c>
      <c r="AO29" s="17">
        <v>41.78</v>
      </c>
      <c r="AP29" s="17">
        <f t="shared" si="22"/>
        <v>46.994219653179194</v>
      </c>
      <c r="AQ29" s="17">
        <f t="shared" si="23"/>
        <v>-4.2899999999999991</v>
      </c>
      <c r="AR29" s="17">
        <f t="shared" si="24"/>
        <v>39.494999999999997</v>
      </c>
      <c r="AS29" s="17">
        <f t="shared" si="25"/>
        <v>48.533745499402841</v>
      </c>
      <c r="AT29" s="17">
        <f t="shared" si="26"/>
        <v>37.387500000000003</v>
      </c>
      <c r="AU29" s="17">
        <f t="shared" si="27"/>
        <v>47.250879746371517</v>
      </c>
      <c r="AV29" s="17">
        <f t="shared" si="28"/>
        <v>-2.1074999999999946</v>
      </c>
      <c r="AW29" s="17">
        <f t="shared" si="29"/>
        <v>-1.2828657530313237</v>
      </c>
      <c r="AX29" s="50">
        <v>1</v>
      </c>
    </row>
    <row r="30" spans="1:50">
      <c r="A30" s="15">
        <v>25</v>
      </c>
      <c r="B30" s="15" t="s">
        <v>132</v>
      </c>
      <c r="C30" s="63">
        <v>37</v>
      </c>
      <c r="D30" s="17">
        <v>45.32</v>
      </c>
      <c r="E30" s="17">
        <f t="shared" si="0"/>
        <v>50.068694798822378</v>
      </c>
      <c r="F30" s="17">
        <v>33.119999999999997</v>
      </c>
      <c r="G30" s="17">
        <f t="shared" si="1"/>
        <v>46.498800959232611</v>
      </c>
      <c r="H30" s="17">
        <f t="shared" si="2"/>
        <v>-12.200000000000003</v>
      </c>
      <c r="I30" s="17">
        <v>42</v>
      </c>
      <c r="J30" s="17">
        <f t="shared" si="3"/>
        <v>52.911133810010213</v>
      </c>
      <c r="K30" s="17">
        <v>44.11</v>
      </c>
      <c r="L30" s="17">
        <f t="shared" si="4"/>
        <v>45.863821138211378</v>
      </c>
      <c r="M30" s="17">
        <f t="shared" si="5"/>
        <v>2.1099999999999994</v>
      </c>
      <c r="N30" s="17">
        <v>33.33</v>
      </c>
      <c r="O30" s="17">
        <f t="shared" si="6"/>
        <v>56.22720897615708</v>
      </c>
      <c r="P30" s="17">
        <v>24.65</v>
      </c>
      <c r="Q30" s="17">
        <f t="shared" si="7"/>
        <v>48.016759776536311</v>
      </c>
      <c r="R30" s="17">
        <f t="shared" si="8"/>
        <v>-8.68</v>
      </c>
      <c r="S30" s="17">
        <v>23.38</v>
      </c>
      <c r="T30" s="17">
        <f t="shared" si="9"/>
        <v>49.29440389294404</v>
      </c>
      <c r="U30" s="17">
        <v>25.84</v>
      </c>
      <c r="V30" s="17">
        <f t="shared" si="10"/>
        <v>48.712667353244079</v>
      </c>
      <c r="W30" s="17">
        <f t="shared" si="11"/>
        <v>2.4600000000000009</v>
      </c>
      <c r="X30" s="17">
        <v>39.11</v>
      </c>
      <c r="Y30" s="17">
        <f t="shared" si="12"/>
        <v>51.057985757884026</v>
      </c>
      <c r="Z30" s="17">
        <v>34.92</v>
      </c>
      <c r="AA30" s="17">
        <f t="shared" si="13"/>
        <v>46.434042553191489</v>
      </c>
      <c r="AB30" s="17">
        <f t="shared" si="14"/>
        <v>-4.1899999999999977</v>
      </c>
      <c r="AC30" s="17">
        <v>64.58</v>
      </c>
      <c r="AD30" s="15">
        <f t="shared" si="15"/>
        <v>52.826086956521742</v>
      </c>
      <c r="AE30" s="17">
        <v>55.61</v>
      </c>
      <c r="AF30" s="17">
        <f t="shared" si="16"/>
        <v>45.9965034965035</v>
      </c>
      <c r="AG30" s="17">
        <f t="shared" si="17"/>
        <v>-8.9699999999999989</v>
      </c>
      <c r="AH30" s="17">
        <v>42.64</v>
      </c>
      <c r="AI30" s="17">
        <f t="shared" si="18"/>
        <v>48.45336481700118</v>
      </c>
      <c r="AJ30" s="17">
        <v>38.450000000000003</v>
      </c>
      <c r="AK30" s="17">
        <f t="shared" si="19"/>
        <v>47.439293598233995</v>
      </c>
      <c r="AL30" s="17">
        <f t="shared" si="20"/>
        <v>-4.1899999999999977</v>
      </c>
      <c r="AM30" s="17">
        <v>45.78</v>
      </c>
      <c r="AN30" s="17">
        <f t="shared" si="21"/>
        <v>49.92392223161454</v>
      </c>
      <c r="AO30" s="17">
        <v>40.92</v>
      </c>
      <c r="AP30" s="17">
        <f t="shared" si="22"/>
        <v>46.165703275529872</v>
      </c>
      <c r="AQ30" s="17">
        <f t="shared" si="23"/>
        <v>-4.8599999999999994</v>
      </c>
      <c r="AR30" s="17">
        <f t="shared" si="24"/>
        <v>42.017499999999998</v>
      </c>
      <c r="AS30" s="17">
        <f t="shared" si="25"/>
        <v>51.345350155119398</v>
      </c>
      <c r="AT30" s="17">
        <f t="shared" si="26"/>
        <v>37.202500000000001</v>
      </c>
      <c r="AU30" s="17">
        <f t="shared" si="27"/>
        <v>46.890949018835407</v>
      </c>
      <c r="AV30" s="17">
        <f t="shared" si="28"/>
        <v>-4.8149999999999977</v>
      </c>
      <c r="AW30" s="17">
        <f t="shared" si="29"/>
        <v>-4.454401136283991</v>
      </c>
      <c r="AX30" s="50">
        <v>2</v>
      </c>
    </row>
    <row r="31" spans="1:50">
      <c r="A31" s="15">
        <v>26</v>
      </c>
      <c r="B31" s="15" t="s">
        <v>26</v>
      </c>
      <c r="C31" s="63">
        <v>15</v>
      </c>
      <c r="D31" s="17">
        <v>41.08</v>
      </c>
      <c r="E31" s="17">
        <f t="shared" si="0"/>
        <v>45.907752698724238</v>
      </c>
      <c r="F31" s="17">
        <v>30.1</v>
      </c>
      <c r="G31" s="17">
        <f t="shared" si="1"/>
        <v>42.877697841726622</v>
      </c>
      <c r="H31" s="17">
        <f t="shared" si="2"/>
        <v>-10.979999999999997</v>
      </c>
      <c r="I31" s="17">
        <v>36.74</v>
      </c>
      <c r="J31" s="17">
        <f t="shared" si="3"/>
        <v>47.538304392236981</v>
      </c>
      <c r="K31" s="17">
        <v>45.47</v>
      </c>
      <c r="L31" s="17">
        <f t="shared" si="4"/>
        <v>47.24593495934959</v>
      </c>
      <c r="M31" s="17">
        <f t="shared" si="5"/>
        <v>8.7299999999999969</v>
      </c>
      <c r="N31" s="17">
        <v>28.74</v>
      </c>
      <c r="O31" s="17">
        <f t="shared" si="6"/>
        <v>49.789621318373065</v>
      </c>
      <c r="P31" s="17">
        <v>23.87</v>
      </c>
      <c r="Q31" s="17">
        <f t="shared" si="7"/>
        <v>46.927374301675982</v>
      </c>
      <c r="R31" s="17">
        <f t="shared" si="8"/>
        <v>-4.8699999999999974</v>
      </c>
      <c r="S31" s="17">
        <v>18.989999999999998</v>
      </c>
      <c r="T31" s="17">
        <f t="shared" si="9"/>
        <v>43.953771289537713</v>
      </c>
      <c r="U31" s="17">
        <v>27.2</v>
      </c>
      <c r="V31" s="17">
        <f t="shared" si="10"/>
        <v>50.113285272914517</v>
      </c>
      <c r="W31" s="17">
        <f t="shared" si="11"/>
        <v>8.2100000000000009</v>
      </c>
      <c r="X31" s="17">
        <v>38</v>
      </c>
      <c r="Y31" s="17">
        <f t="shared" si="12"/>
        <v>49.928789420142422</v>
      </c>
      <c r="Z31" s="17">
        <v>34.67</v>
      </c>
      <c r="AA31" s="17">
        <f t="shared" si="13"/>
        <v>46.221276595744683</v>
      </c>
      <c r="AB31" s="17">
        <f t="shared" si="14"/>
        <v>-3.3299999999999983</v>
      </c>
      <c r="AC31" s="17">
        <v>59.61</v>
      </c>
      <c r="AD31" s="15">
        <f t="shared" si="15"/>
        <v>47.915019762845851</v>
      </c>
      <c r="AE31" s="17">
        <v>56.33</v>
      </c>
      <c r="AF31" s="17">
        <f t="shared" si="16"/>
        <v>46.625874125874127</v>
      </c>
      <c r="AG31" s="17">
        <f t="shared" si="17"/>
        <v>-3.2800000000000011</v>
      </c>
      <c r="AH31" s="17">
        <v>42.11</v>
      </c>
      <c r="AI31" s="17">
        <f t="shared" si="18"/>
        <v>47.827626918536005</v>
      </c>
      <c r="AJ31" s="17">
        <v>34.67</v>
      </c>
      <c r="AK31" s="17">
        <f t="shared" si="19"/>
        <v>43.267108167770417</v>
      </c>
      <c r="AL31" s="17">
        <f t="shared" si="20"/>
        <v>-7.4399999999999977</v>
      </c>
      <c r="AM31" s="17">
        <v>41.47</v>
      </c>
      <c r="AN31" s="17">
        <f t="shared" si="21"/>
        <v>46.280642434488591</v>
      </c>
      <c r="AO31" s="17">
        <v>39.869999999999997</v>
      </c>
      <c r="AP31" s="17">
        <f t="shared" si="22"/>
        <v>45.154142581888244</v>
      </c>
      <c r="AQ31" s="17">
        <f t="shared" si="23"/>
        <v>-1.6000000000000014</v>
      </c>
      <c r="AR31" s="17">
        <f t="shared" si="24"/>
        <v>38.342500000000001</v>
      </c>
      <c r="AS31" s="17">
        <f t="shared" si="25"/>
        <v>47.392691029360613</v>
      </c>
      <c r="AT31" s="17">
        <f t="shared" si="26"/>
        <v>36.522500000000001</v>
      </c>
      <c r="AU31" s="17">
        <f t="shared" si="27"/>
        <v>46.054086730868022</v>
      </c>
      <c r="AV31" s="17">
        <f t="shared" si="28"/>
        <v>-1.8200000000000003</v>
      </c>
      <c r="AW31" s="17">
        <f t="shared" si="29"/>
        <v>-1.3386042984925908</v>
      </c>
      <c r="AX31" s="50">
        <v>2</v>
      </c>
    </row>
    <row r="32" spans="1:50">
      <c r="A32" s="15">
        <v>27</v>
      </c>
      <c r="B32" s="15" t="s">
        <v>10</v>
      </c>
      <c r="C32" s="63">
        <v>11</v>
      </c>
      <c r="D32" s="17">
        <v>39.61</v>
      </c>
      <c r="E32" s="17">
        <f t="shared" si="0"/>
        <v>44.465161923454367</v>
      </c>
      <c r="F32" s="17">
        <v>33.22</v>
      </c>
      <c r="G32" s="17">
        <f t="shared" si="1"/>
        <v>46.618705035971225</v>
      </c>
      <c r="H32" s="17">
        <f t="shared" si="2"/>
        <v>-6.3900000000000006</v>
      </c>
      <c r="I32" s="17">
        <v>34.93</v>
      </c>
      <c r="J32" s="17">
        <f t="shared" si="3"/>
        <v>45.689479060265576</v>
      </c>
      <c r="K32" s="17">
        <v>42.55</v>
      </c>
      <c r="L32" s="17">
        <f t="shared" si="4"/>
        <v>44.278455284552841</v>
      </c>
      <c r="M32" s="17">
        <f t="shared" si="5"/>
        <v>7.6199999999999974</v>
      </c>
      <c r="N32" s="17">
        <v>28.13</v>
      </c>
      <c r="O32" s="17">
        <f t="shared" si="6"/>
        <v>48.934081346423561</v>
      </c>
      <c r="P32" s="17">
        <v>20.55</v>
      </c>
      <c r="Q32" s="17">
        <f t="shared" si="7"/>
        <v>42.290502793296092</v>
      </c>
      <c r="R32" s="17">
        <f t="shared" si="8"/>
        <v>-7.5799999999999983</v>
      </c>
      <c r="S32" s="17">
        <v>21.07</v>
      </c>
      <c r="T32" s="17">
        <f t="shared" si="9"/>
        <v>46.484184914841848</v>
      </c>
      <c r="U32" s="17">
        <v>22.11</v>
      </c>
      <c r="V32" s="17">
        <f t="shared" si="10"/>
        <v>44.871266735324411</v>
      </c>
      <c r="W32" s="17">
        <f t="shared" si="11"/>
        <v>1.0399999999999991</v>
      </c>
      <c r="X32" s="17">
        <v>32.93</v>
      </c>
      <c r="Y32" s="17">
        <f t="shared" si="12"/>
        <v>44.771108850457779</v>
      </c>
      <c r="Z32" s="17">
        <v>33.64</v>
      </c>
      <c r="AA32" s="17">
        <f t="shared" si="13"/>
        <v>45.344680851063828</v>
      </c>
      <c r="AB32" s="17">
        <f t="shared" si="14"/>
        <v>0.71000000000000085</v>
      </c>
      <c r="AC32" s="17">
        <v>58.17</v>
      </c>
      <c r="AD32" s="15">
        <f t="shared" si="15"/>
        <v>46.492094861660078</v>
      </c>
      <c r="AE32" s="17">
        <v>55.68</v>
      </c>
      <c r="AF32" s="17">
        <f t="shared" si="16"/>
        <v>46.057692307692307</v>
      </c>
      <c r="AG32" s="17">
        <f t="shared" si="17"/>
        <v>-2.490000000000002</v>
      </c>
      <c r="AH32" s="17">
        <v>39.5</v>
      </c>
      <c r="AI32" s="17">
        <f t="shared" si="18"/>
        <v>44.746162927981104</v>
      </c>
      <c r="AJ32" s="17">
        <v>38.409999999999997</v>
      </c>
      <c r="AK32" s="17">
        <f t="shared" si="19"/>
        <v>47.395143487858711</v>
      </c>
      <c r="AL32" s="17">
        <f t="shared" si="20"/>
        <v>-1.0900000000000034</v>
      </c>
      <c r="AM32" s="17">
        <v>38.4</v>
      </c>
      <c r="AN32" s="17">
        <f t="shared" si="21"/>
        <v>43.685545224006759</v>
      </c>
      <c r="AO32" s="17">
        <v>39.270000000000003</v>
      </c>
      <c r="AP32" s="17">
        <f t="shared" si="22"/>
        <v>44.576107899807326</v>
      </c>
      <c r="AQ32" s="17">
        <f t="shared" si="23"/>
        <v>0.87000000000000455</v>
      </c>
      <c r="AR32" s="17">
        <f t="shared" si="24"/>
        <v>36.592499999999994</v>
      </c>
      <c r="AS32" s="17">
        <f t="shared" si="25"/>
        <v>45.658477388636385</v>
      </c>
      <c r="AT32" s="17">
        <f t="shared" si="26"/>
        <v>35.678750000000001</v>
      </c>
      <c r="AU32" s="17">
        <f t="shared" si="27"/>
        <v>45.179069299445842</v>
      </c>
      <c r="AV32" s="17">
        <f t="shared" si="28"/>
        <v>-0.91374999999999318</v>
      </c>
      <c r="AW32" s="17">
        <f t="shared" si="29"/>
        <v>-0.47940808919054234</v>
      </c>
      <c r="AX32" s="50">
        <v>4</v>
      </c>
    </row>
    <row r="33" spans="1:50">
      <c r="A33" s="15">
        <v>28</v>
      </c>
      <c r="B33" s="15" t="s">
        <v>11</v>
      </c>
      <c r="C33" s="63">
        <v>0</v>
      </c>
      <c r="D33" s="17">
        <v>46.16</v>
      </c>
      <c r="E33" s="17">
        <f t="shared" si="0"/>
        <v>50.893032384690869</v>
      </c>
      <c r="F33" s="17">
        <v>0</v>
      </c>
      <c r="G33" s="17">
        <f t="shared" si="1"/>
        <v>6.786570743405278</v>
      </c>
      <c r="H33" s="17">
        <f t="shared" si="2"/>
        <v>-46.16</v>
      </c>
      <c r="I33" s="17">
        <v>37.200000000000003</v>
      </c>
      <c r="J33" s="17">
        <f t="shared" si="3"/>
        <v>48.008171603677226</v>
      </c>
      <c r="K33" s="17">
        <v>0</v>
      </c>
      <c r="L33" s="17">
        <f t="shared" si="4"/>
        <v>1.0365853658536537</v>
      </c>
      <c r="M33" s="17">
        <f t="shared" si="5"/>
        <v>-37.200000000000003</v>
      </c>
      <c r="N33" s="17">
        <v>28.4</v>
      </c>
      <c r="O33" s="17">
        <f t="shared" si="6"/>
        <v>49.312762973352029</v>
      </c>
      <c r="P33" s="17">
        <v>0</v>
      </c>
      <c r="Q33" s="17">
        <f t="shared" si="7"/>
        <v>13.589385474860336</v>
      </c>
      <c r="R33" s="17">
        <f t="shared" si="8"/>
        <v>-28.4</v>
      </c>
      <c r="S33" s="17">
        <v>25.76</v>
      </c>
      <c r="T33" s="17">
        <f t="shared" si="9"/>
        <v>52.189781021897808</v>
      </c>
      <c r="U33" s="17">
        <v>0</v>
      </c>
      <c r="V33" s="17">
        <f t="shared" si="10"/>
        <v>22.100926879505668</v>
      </c>
      <c r="W33" s="17">
        <f t="shared" si="11"/>
        <v>-25.76</v>
      </c>
      <c r="X33" s="17">
        <v>34.4</v>
      </c>
      <c r="Y33" s="17">
        <f t="shared" si="12"/>
        <v>46.266531027466939</v>
      </c>
      <c r="Z33" s="17">
        <v>0</v>
      </c>
      <c r="AA33" s="17">
        <f t="shared" si="13"/>
        <v>16.714893617021275</v>
      </c>
      <c r="AB33" s="17">
        <f t="shared" si="14"/>
        <v>-34.4</v>
      </c>
      <c r="AC33" s="17">
        <v>60.5</v>
      </c>
      <c r="AD33" s="15">
        <f t="shared" si="15"/>
        <v>48.794466403162055</v>
      </c>
      <c r="AE33" s="17">
        <v>0</v>
      </c>
      <c r="AF33" s="17">
        <f t="shared" si="16"/>
        <v>-2.6136363636363669</v>
      </c>
      <c r="AG33" s="17">
        <f t="shared" si="17"/>
        <v>-60.5</v>
      </c>
      <c r="AH33" s="17">
        <v>46</v>
      </c>
      <c r="AI33" s="17">
        <f t="shared" si="18"/>
        <v>52.420306965761505</v>
      </c>
      <c r="AJ33" s="17">
        <v>0</v>
      </c>
      <c r="AK33" s="17">
        <f t="shared" si="19"/>
        <v>5</v>
      </c>
      <c r="AL33" s="17">
        <f t="shared" si="20"/>
        <v>-46</v>
      </c>
      <c r="AM33" s="17">
        <v>44</v>
      </c>
      <c r="AN33" s="17">
        <f t="shared" si="21"/>
        <v>48.41927303465765</v>
      </c>
      <c r="AO33" s="17">
        <v>0</v>
      </c>
      <c r="AP33" s="17">
        <f t="shared" si="22"/>
        <v>6.7437379576107901</v>
      </c>
      <c r="AQ33" s="17">
        <f t="shared" si="23"/>
        <v>-44</v>
      </c>
      <c r="AR33" s="17">
        <f t="shared" si="24"/>
        <v>40.302499999999995</v>
      </c>
      <c r="AS33" s="17">
        <f t="shared" si="25"/>
        <v>49.538040676833255</v>
      </c>
      <c r="AT33" s="17">
        <f t="shared" si="26"/>
        <v>0</v>
      </c>
      <c r="AU33" s="17">
        <f t="shared" si="27"/>
        <v>8.6698079593275779</v>
      </c>
      <c r="AV33" s="17">
        <f t="shared" si="28"/>
        <v>-40.302499999999995</v>
      </c>
      <c r="AW33" s="17">
        <f t="shared" si="29"/>
        <v>-40.868232717505677</v>
      </c>
      <c r="AX33" s="50">
        <v>0</v>
      </c>
    </row>
    <row r="34" spans="1:50">
      <c r="B34" s="15" t="s">
        <v>59</v>
      </c>
      <c r="C34" s="22"/>
    </row>
  </sheetData>
  <sortState ref="B6:AX33">
    <sortCondition descending="1" ref="AU6:AU33"/>
  </sortState>
  <mergeCells count="21">
    <mergeCell ref="AT4:AT5"/>
    <mergeCell ref="AU4:AU5"/>
    <mergeCell ref="AV4:AV5"/>
    <mergeCell ref="AW4:AW5"/>
    <mergeCell ref="AX4:AX5"/>
    <mergeCell ref="AS4:AS5"/>
    <mergeCell ref="A1:AX1"/>
    <mergeCell ref="A2:AX2"/>
    <mergeCell ref="A3:AX3"/>
    <mergeCell ref="A4:A5"/>
    <mergeCell ref="B4:B5"/>
    <mergeCell ref="C4:C5"/>
    <mergeCell ref="D4:H4"/>
    <mergeCell ref="I4:M4"/>
    <mergeCell ref="N4:R4"/>
    <mergeCell ref="S4:W4"/>
    <mergeCell ref="X4:AB4"/>
    <mergeCell ref="AC4:AG4"/>
    <mergeCell ref="AH4:AL4"/>
    <mergeCell ref="AM4:AQ4"/>
    <mergeCell ref="AR4:AR5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X34"/>
  <sheetViews>
    <sheetView topLeftCell="A19" workbookViewId="0">
      <selection activeCell="B30" sqref="B30"/>
    </sheetView>
  </sheetViews>
  <sheetFormatPr defaultRowHeight="18.75"/>
  <cols>
    <col min="1" max="1" width="7.5" style="20" bestFit="1" customWidth="1"/>
    <col min="2" max="2" width="14.625" style="20" customWidth="1"/>
    <col min="3" max="3" width="2.5" style="20" customWidth="1"/>
    <col min="4" max="4" width="4.625" style="20" bestFit="1" customWidth="1"/>
    <col min="5" max="5" width="4.625" style="20" customWidth="1"/>
    <col min="6" max="6" width="4.25" style="20" bestFit="1" customWidth="1"/>
    <col min="7" max="7" width="4.25" style="20" customWidth="1"/>
    <col min="8" max="8" width="4.625" style="20" bestFit="1" customWidth="1"/>
    <col min="9" max="9" width="4.25" style="20" bestFit="1" customWidth="1"/>
    <col min="10" max="10" width="4.25" style="20" customWidth="1"/>
    <col min="11" max="11" width="4.25" style="20" bestFit="1" customWidth="1"/>
    <col min="12" max="12" width="4.25" style="20" customWidth="1"/>
    <col min="13" max="13" width="4.625" style="20" bestFit="1" customWidth="1"/>
    <col min="14" max="14" width="4.25" style="20" bestFit="1" customWidth="1"/>
    <col min="15" max="15" width="4.25" style="20" customWidth="1"/>
    <col min="16" max="16" width="4.25" style="20" bestFit="1" customWidth="1"/>
    <col min="17" max="17" width="4.25" style="20" customWidth="1"/>
    <col min="18" max="18" width="4.625" style="68" bestFit="1" customWidth="1"/>
    <col min="19" max="19" width="4.25" style="20" bestFit="1" customWidth="1"/>
    <col min="20" max="20" width="4.25" style="20" customWidth="1"/>
    <col min="21" max="21" width="4.25" style="20" bestFit="1" customWidth="1"/>
    <col min="22" max="22" width="4.25" style="20" customWidth="1"/>
    <col min="23" max="23" width="5.375" style="20" bestFit="1" customWidth="1"/>
    <col min="24" max="24" width="4.25" style="20" bestFit="1" customWidth="1"/>
    <col min="25" max="25" width="4.25" style="20" customWidth="1"/>
    <col min="26" max="26" width="4.25" style="20" bestFit="1" customWidth="1"/>
    <col min="27" max="27" width="4.25" style="20" customWidth="1"/>
    <col min="28" max="28" width="5.375" style="20" bestFit="1" customWidth="1"/>
    <col min="29" max="29" width="4.25" style="20" bestFit="1" customWidth="1"/>
    <col min="30" max="30" width="4.25" style="20" customWidth="1"/>
    <col min="31" max="31" width="4.625" style="20" bestFit="1" customWidth="1"/>
    <col min="32" max="32" width="4.625" style="20" customWidth="1"/>
    <col min="33" max="33" width="4.625" style="20" bestFit="1" customWidth="1"/>
    <col min="34" max="34" width="4.25" style="20" bestFit="1" customWidth="1"/>
    <col min="35" max="35" width="4.25" style="20" customWidth="1"/>
    <col min="36" max="36" width="4.25" style="20" bestFit="1" customWidth="1"/>
    <col min="37" max="37" width="4.25" style="20" customWidth="1"/>
    <col min="38" max="38" width="5.375" style="20" bestFit="1" customWidth="1"/>
    <col min="39" max="39" width="4.25" style="20" bestFit="1" customWidth="1"/>
    <col min="40" max="40" width="4.25" style="20" customWidth="1"/>
    <col min="41" max="41" width="4.25" style="20" bestFit="1" customWidth="1"/>
    <col min="42" max="42" width="4.25" style="20" customWidth="1"/>
    <col min="43" max="43" width="4.625" style="20" bestFit="1" customWidth="1"/>
    <col min="44" max="44" width="5.5" style="20" bestFit="1" customWidth="1"/>
    <col min="45" max="45" width="5.5" style="20" customWidth="1"/>
    <col min="46" max="46" width="5" style="20" bestFit="1" customWidth="1"/>
    <col min="47" max="47" width="5" style="20" customWidth="1"/>
    <col min="48" max="49" width="4.5" style="20" customWidth="1"/>
    <col min="50" max="50" width="3.125" style="51" bestFit="1" customWidth="1"/>
  </cols>
  <sheetData>
    <row r="1" spans="1:50" ht="17.25">
      <c r="A1" s="105" t="s">
        <v>110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</row>
    <row r="2" spans="1:50" ht="17.25">
      <c r="A2" s="105" t="s">
        <v>42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</row>
    <row r="3" spans="1:50" ht="17.25">
      <c r="A3" s="106" t="s">
        <v>104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</row>
    <row r="4" spans="1:50">
      <c r="A4" s="99" t="s">
        <v>36</v>
      </c>
      <c r="B4" s="99" t="s">
        <v>30</v>
      </c>
      <c r="C4" s="99" t="s">
        <v>70</v>
      </c>
      <c r="D4" s="101" t="s">
        <v>31</v>
      </c>
      <c r="E4" s="101"/>
      <c r="F4" s="101"/>
      <c r="G4" s="101"/>
      <c r="H4" s="101"/>
      <c r="I4" s="101" t="s">
        <v>32</v>
      </c>
      <c r="J4" s="101"/>
      <c r="K4" s="101"/>
      <c r="L4" s="101"/>
      <c r="M4" s="101"/>
      <c r="N4" s="101" t="s">
        <v>33</v>
      </c>
      <c r="O4" s="101"/>
      <c r="P4" s="101"/>
      <c r="Q4" s="101"/>
      <c r="R4" s="101"/>
      <c r="S4" s="101" t="s">
        <v>34</v>
      </c>
      <c r="T4" s="101"/>
      <c r="U4" s="101"/>
      <c r="V4" s="101"/>
      <c r="W4" s="101"/>
      <c r="X4" s="101" t="s">
        <v>35</v>
      </c>
      <c r="Y4" s="101"/>
      <c r="Z4" s="101"/>
      <c r="AA4" s="101"/>
      <c r="AB4" s="101"/>
      <c r="AC4" s="101" t="s">
        <v>37</v>
      </c>
      <c r="AD4" s="101"/>
      <c r="AE4" s="101"/>
      <c r="AF4" s="101"/>
      <c r="AG4" s="101"/>
      <c r="AH4" s="101" t="s">
        <v>38</v>
      </c>
      <c r="AI4" s="101"/>
      <c r="AJ4" s="101"/>
      <c r="AK4" s="101"/>
      <c r="AL4" s="101"/>
      <c r="AM4" s="101" t="s">
        <v>39</v>
      </c>
      <c r="AN4" s="101"/>
      <c r="AO4" s="101"/>
      <c r="AP4" s="101"/>
      <c r="AQ4" s="101"/>
      <c r="AR4" s="102" t="s">
        <v>109</v>
      </c>
      <c r="AS4" s="103" t="s">
        <v>67</v>
      </c>
      <c r="AT4" s="102" t="s">
        <v>108</v>
      </c>
      <c r="AU4" s="103" t="s">
        <v>107</v>
      </c>
      <c r="AV4" s="102" t="s">
        <v>68</v>
      </c>
      <c r="AW4" s="103" t="s">
        <v>69</v>
      </c>
      <c r="AX4" s="107" t="s">
        <v>62</v>
      </c>
    </row>
    <row r="5" spans="1:50">
      <c r="A5" s="100"/>
      <c r="B5" s="100"/>
      <c r="C5" s="100"/>
      <c r="D5" s="54" t="s">
        <v>63</v>
      </c>
      <c r="E5" s="54" t="s">
        <v>67</v>
      </c>
      <c r="F5" s="54" t="s">
        <v>106</v>
      </c>
      <c r="G5" s="54" t="s">
        <v>107</v>
      </c>
      <c r="H5" s="14" t="s">
        <v>61</v>
      </c>
      <c r="I5" s="54" t="s">
        <v>63</v>
      </c>
      <c r="J5" s="54" t="s">
        <v>67</v>
      </c>
      <c r="K5" s="54" t="s">
        <v>106</v>
      </c>
      <c r="L5" s="54" t="s">
        <v>107</v>
      </c>
      <c r="M5" s="14" t="s">
        <v>61</v>
      </c>
      <c r="N5" s="54" t="s">
        <v>63</v>
      </c>
      <c r="O5" s="54" t="s">
        <v>67</v>
      </c>
      <c r="P5" s="54" t="s">
        <v>106</v>
      </c>
      <c r="Q5" s="54" t="s">
        <v>107</v>
      </c>
      <c r="R5" s="67" t="s">
        <v>61</v>
      </c>
      <c r="S5" s="54" t="s">
        <v>63</v>
      </c>
      <c r="T5" s="54" t="s">
        <v>67</v>
      </c>
      <c r="U5" s="54" t="s">
        <v>106</v>
      </c>
      <c r="V5" s="54" t="s">
        <v>107</v>
      </c>
      <c r="W5" s="14" t="s">
        <v>61</v>
      </c>
      <c r="X5" s="54" t="s">
        <v>63</v>
      </c>
      <c r="Y5" s="54" t="s">
        <v>67</v>
      </c>
      <c r="Z5" s="54" t="s">
        <v>106</v>
      </c>
      <c r="AA5" s="54" t="s">
        <v>107</v>
      </c>
      <c r="AB5" s="14" t="s">
        <v>61</v>
      </c>
      <c r="AC5" s="54" t="s">
        <v>63</v>
      </c>
      <c r="AD5" s="54" t="s">
        <v>67</v>
      </c>
      <c r="AE5" s="54" t="s">
        <v>106</v>
      </c>
      <c r="AF5" s="54" t="s">
        <v>107</v>
      </c>
      <c r="AG5" s="14" t="s">
        <v>61</v>
      </c>
      <c r="AH5" s="54" t="s">
        <v>63</v>
      </c>
      <c r="AI5" s="54" t="s">
        <v>67</v>
      </c>
      <c r="AJ5" s="54" t="s">
        <v>106</v>
      </c>
      <c r="AK5" s="54" t="s">
        <v>107</v>
      </c>
      <c r="AL5" s="14" t="s">
        <v>61</v>
      </c>
      <c r="AM5" s="54" t="s">
        <v>63</v>
      </c>
      <c r="AN5" s="54" t="s">
        <v>67</v>
      </c>
      <c r="AO5" s="54" t="s">
        <v>106</v>
      </c>
      <c r="AP5" s="54" t="s">
        <v>107</v>
      </c>
      <c r="AQ5" s="14" t="s">
        <v>61</v>
      </c>
      <c r="AR5" s="102"/>
      <c r="AS5" s="104"/>
      <c r="AT5" s="102"/>
      <c r="AU5" s="104"/>
      <c r="AV5" s="102"/>
      <c r="AW5" s="104"/>
      <c r="AX5" s="107"/>
    </row>
    <row r="6" spans="1:50">
      <c r="A6" s="15">
        <v>1</v>
      </c>
      <c r="B6" s="15" t="s">
        <v>12</v>
      </c>
      <c r="C6" s="63">
        <v>5</v>
      </c>
      <c r="D6" s="17">
        <v>41.18</v>
      </c>
      <c r="E6" s="17">
        <f t="shared" ref="E6:E33" si="0">(((D6-45.25)/10.19)*10)+50</f>
        <v>46.005888125613346</v>
      </c>
      <c r="F6" s="17">
        <v>39.020000000000003</v>
      </c>
      <c r="G6" s="17">
        <f t="shared" ref="G6:G33" si="1">(((F6-36.04)/8.34)*10)+50</f>
        <v>53.573141486810556</v>
      </c>
      <c r="H6" s="17">
        <f t="shared" ref="H6:H33" si="2">F6-D6</f>
        <v>-2.1599999999999966</v>
      </c>
      <c r="I6" s="17">
        <v>36.4</v>
      </c>
      <c r="J6" s="17">
        <f t="shared" ref="J6:J33" si="3">(((I6-39.15)/9.79)*10)+50</f>
        <v>47.19101123595506</v>
      </c>
      <c r="K6" s="17">
        <v>50</v>
      </c>
      <c r="L6" s="17">
        <f t="shared" ref="L6:L33" si="4">(((K6-48.18)/9.84)*10)+50</f>
        <v>51.849593495934961</v>
      </c>
      <c r="M6" s="17">
        <f t="shared" ref="M6:M33" si="5">K6-I6</f>
        <v>13.600000000000001</v>
      </c>
      <c r="N6" s="17">
        <v>28.2</v>
      </c>
      <c r="O6" s="17">
        <f t="shared" ref="O6:O33" si="6">(((N6-28.89)/7.13)*10)+50</f>
        <v>49.032258064516128</v>
      </c>
      <c r="P6" s="17">
        <v>26.4</v>
      </c>
      <c r="Q6" s="17">
        <f t="shared" ref="Q6:Q33" si="7">(((P6-26.07)/7.16)*10)+50</f>
        <v>50.460893854748598</v>
      </c>
      <c r="R6" s="17">
        <f t="shared" ref="R6:R33" si="8">P6-N6</f>
        <v>-1.8000000000000007</v>
      </c>
      <c r="S6" s="17">
        <v>21.12</v>
      </c>
      <c r="T6" s="17">
        <f t="shared" ref="T6:T33" si="9">(((S6-23.96)/8.22)*10)+50</f>
        <v>46.545012165450125</v>
      </c>
      <c r="U6" s="17">
        <v>37.44</v>
      </c>
      <c r="V6" s="17">
        <f t="shared" ref="V6:V33" si="10">(((U6-27.09)/9.71)*10)+50</f>
        <v>60.659114315139028</v>
      </c>
      <c r="W6" s="17">
        <f t="shared" ref="W6:W33" si="11">U6-S6</f>
        <v>16.319999999999997</v>
      </c>
      <c r="X6" s="17">
        <v>34.4</v>
      </c>
      <c r="Y6" s="17">
        <f t="shared" ref="Y6:Y33" si="12">(((X6-38.07)/9.83)*10)+50</f>
        <v>46.266531027466939</v>
      </c>
      <c r="Z6" s="17">
        <v>45.6</v>
      </c>
      <c r="AA6" s="17">
        <f t="shared" ref="AA6:AA33" si="13">(((Z6-39.11)/11.75)*10)+50</f>
        <v>55.52340425531915</v>
      </c>
      <c r="AB6" s="17">
        <f t="shared" ref="AB6:AB33" si="14">Z6-X6</f>
        <v>11.200000000000003</v>
      </c>
      <c r="AC6" s="17">
        <v>57.25</v>
      </c>
      <c r="AD6" s="15">
        <f t="shared" ref="AD6:AD33" si="15">(((AC6-61.72)/10.12)*10)+50</f>
        <v>45.583003952569172</v>
      </c>
      <c r="AE6" s="17">
        <v>60</v>
      </c>
      <c r="AF6" s="17">
        <f t="shared" ref="AF6:AF33" si="16">(((AE6-60.19)/11.44)*10)+50</f>
        <v>49.833916083916087</v>
      </c>
      <c r="AG6" s="17">
        <f t="shared" ref="AG6:AG33" si="17">AE6-AC6</f>
        <v>2.75</v>
      </c>
      <c r="AH6" s="17">
        <v>46.25</v>
      </c>
      <c r="AI6" s="17">
        <f t="shared" ref="AI6:AI33" si="18">(((AH6-43.95)/8.47)*10)+50</f>
        <v>52.715466351829988</v>
      </c>
      <c r="AJ6" s="17">
        <v>46</v>
      </c>
      <c r="AK6" s="17">
        <f t="shared" ref="AK6:AK33" si="19">(((AJ6-40.77)/9.06)*10)+50</f>
        <v>55.772626931567324</v>
      </c>
      <c r="AL6" s="17">
        <f t="shared" ref="AL6:AL33" si="20">AJ6-AH6</f>
        <v>-0.25</v>
      </c>
      <c r="AM6" s="17">
        <v>43.6</v>
      </c>
      <c r="AN6" s="17">
        <f t="shared" ref="AN6:AN33" si="21">(((AM6-45.87)/11.83)*10)+50</f>
        <v>48.081149619611161</v>
      </c>
      <c r="AO6" s="17">
        <v>50</v>
      </c>
      <c r="AP6" s="17">
        <f t="shared" ref="AP6:AP33" si="22">(((AO6-44.9)/10.38)*10)+50</f>
        <v>54.913294797687861</v>
      </c>
      <c r="AQ6" s="17">
        <f t="shared" ref="AQ6:AQ33" si="23">AO6-AM6</f>
        <v>6.3999999999999986</v>
      </c>
      <c r="AR6" s="17">
        <f t="shared" ref="AR6:AR33" si="24">(D6+I6+N6+S6+X6+AC6+AH6+AM6)/8</f>
        <v>38.550000000000004</v>
      </c>
      <c r="AS6" s="17">
        <f t="shared" ref="AS6:AS33" si="25">(E6+J6+O6+T6+Y6+AD6+AI6+AN6)/8</f>
        <v>47.677540067876492</v>
      </c>
      <c r="AT6" s="17">
        <f t="shared" ref="AT6:AT33" si="26">(F6+K6+P6+U6+Z6+AE6+AJ6+AO6)/8</f>
        <v>44.307500000000005</v>
      </c>
      <c r="AU6" s="17">
        <f t="shared" ref="AU6:AU33" si="27">(G6+L6+Q6+V6+AA6+AF6+AK6+AP6)/8</f>
        <v>54.073248152640446</v>
      </c>
      <c r="AV6" s="17">
        <f t="shared" ref="AV6:AV33" si="28">AT6-AR6</f>
        <v>5.7575000000000003</v>
      </c>
      <c r="AW6" s="17">
        <f t="shared" ref="AW6:AW33" si="29">AU6-AS6</f>
        <v>6.3957080847639531</v>
      </c>
      <c r="AX6" s="50">
        <v>5</v>
      </c>
    </row>
    <row r="7" spans="1:50">
      <c r="A7" s="15">
        <v>2</v>
      </c>
      <c r="B7" s="15" t="s">
        <v>8</v>
      </c>
      <c r="C7" s="63">
        <v>12</v>
      </c>
      <c r="D7" s="17">
        <v>44.59</v>
      </c>
      <c r="E7" s="17">
        <f t="shared" si="0"/>
        <v>49.352306182531898</v>
      </c>
      <c r="F7" s="17">
        <v>43.75</v>
      </c>
      <c r="G7" s="17">
        <f t="shared" si="1"/>
        <v>59.244604316546763</v>
      </c>
      <c r="H7" s="17">
        <f t="shared" si="2"/>
        <v>-0.84000000000000341</v>
      </c>
      <c r="I7" s="17">
        <v>34.67</v>
      </c>
      <c r="J7" s="17">
        <f t="shared" si="3"/>
        <v>45.423901940755876</v>
      </c>
      <c r="K7" s="17">
        <v>51.5</v>
      </c>
      <c r="L7" s="17">
        <f t="shared" si="4"/>
        <v>53.373983739837399</v>
      </c>
      <c r="M7" s="17">
        <f t="shared" si="5"/>
        <v>16.829999999999998</v>
      </c>
      <c r="N7" s="17">
        <v>27.33</v>
      </c>
      <c r="O7" s="17">
        <f t="shared" si="6"/>
        <v>47.812061711079942</v>
      </c>
      <c r="P7" s="17">
        <v>23.5</v>
      </c>
      <c r="Q7" s="17">
        <f t="shared" si="7"/>
        <v>46.410614525139664</v>
      </c>
      <c r="R7" s="17">
        <f t="shared" si="8"/>
        <v>-3.8299999999999983</v>
      </c>
      <c r="S7" s="17">
        <v>20.8</v>
      </c>
      <c r="T7" s="17">
        <f t="shared" si="9"/>
        <v>46.155717761557177</v>
      </c>
      <c r="U7" s="17">
        <v>31.8</v>
      </c>
      <c r="V7" s="17">
        <f t="shared" si="10"/>
        <v>54.850669412976316</v>
      </c>
      <c r="W7" s="17">
        <f t="shared" si="11"/>
        <v>11</v>
      </c>
      <c r="X7" s="17">
        <v>32.799999999999997</v>
      </c>
      <c r="Y7" s="17">
        <f t="shared" si="12"/>
        <v>44.638860630722277</v>
      </c>
      <c r="Z7" s="17">
        <v>42</v>
      </c>
      <c r="AA7" s="17">
        <f t="shared" si="13"/>
        <v>52.459574468085108</v>
      </c>
      <c r="AB7" s="17">
        <f t="shared" si="14"/>
        <v>9.2000000000000028</v>
      </c>
      <c r="AC7" s="17">
        <v>60.5</v>
      </c>
      <c r="AD7" s="15">
        <f t="shared" si="15"/>
        <v>48.794466403162055</v>
      </c>
      <c r="AE7" s="17">
        <v>66.67</v>
      </c>
      <c r="AF7" s="17">
        <f t="shared" si="16"/>
        <v>55.664335664335667</v>
      </c>
      <c r="AG7" s="17">
        <f t="shared" si="17"/>
        <v>6.1700000000000017</v>
      </c>
      <c r="AH7" s="17">
        <v>48.17</v>
      </c>
      <c r="AI7" s="17">
        <f t="shared" si="18"/>
        <v>54.982290436835889</v>
      </c>
      <c r="AJ7" s="17">
        <v>48.54</v>
      </c>
      <c r="AK7" s="17">
        <f t="shared" si="19"/>
        <v>58.576158940397349</v>
      </c>
      <c r="AL7" s="17">
        <f t="shared" si="20"/>
        <v>0.36999999999999744</v>
      </c>
      <c r="AM7" s="17">
        <v>45.33</v>
      </c>
      <c r="AN7" s="17">
        <f t="shared" si="21"/>
        <v>49.543533389687234</v>
      </c>
      <c r="AO7" s="17">
        <v>52</v>
      </c>
      <c r="AP7" s="17">
        <f t="shared" si="22"/>
        <v>56.840077071290949</v>
      </c>
      <c r="AQ7" s="17">
        <f t="shared" si="23"/>
        <v>6.6700000000000017</v>
      </c>
      <c r="AR7" s="17">
        <f t="shared" si="24"/>
        <v>39.27375</v>
      </c>
      <c r="AS7" s="17">
        <f t="shared" si="25"/>
        <v>48.33789230704155</v>
      </c>
      <c r="AT7" s="17">
        <f t="shared" si="26"/>
        <v>44.970000000000006</v>
      </c>
      <c r="AU7" s="17">
        <f t="shared" si="27"/>
        <v>54.677502267326162</v>
      </c>
      <c r="AV7" s="17">
        <f t="shared" si="28"/>
        <v>5.6962500000000063</v>
      </c>
      <c r="AW7" s="17">
        <f t="shared" si="29"/>
        <v>6.3396099602846121</v>
      </c>
      <c r="AX7" s="50">
        <v>6</v>
      </c>
    </row>
    <row r="8" spans="1:50">
      <c r="A8" s="15">
        <v>3</v>
      </c>
      <c r="B8" s="15" t="s">
        <v>22</v>
      </c>
      <c r="C8" s="63">
        <v>10</v>
      </c>
      <c r="D8" s="17">
        <v>46.51</v>
      </c>
      <c r="E8" s="17">
        <f t="shared" si="0"/>
        <v>51.236506378802744</v>
      </c>
      <c r="F8" s="17">
        <v>40.53</v>
      </c>
      <c r="G8" s="17">
        <f t="shared" si="1"/>
        <v>55.383693045563554</v>
      </c>
      <c r="H8" s="17">
        <f t="shared" si="2"/>
        <v>-5.9799999999999969</v>
      </c>
      <c r="I8" s="17">
        <v>37.78</v>
      </c>
      <c r="J8" s="17">
        <f t="shared" si="3"/>
        <v>48.600612870275796</v>
      </c>
      <c r="K8" s="17">
        <v>52.2</v>
      </c>
      <c r="L8" s="17">
        <f t="shared" si="4"/>
        <v>54.085365853658537</v>
      </c>
      <c r="M8" s="17">
        <f t="shared" si="5"/>
        <v>14.420000000000002</v>
      </c>
      <c r="N8" s="17">
        <v>30.89</v>
      </c>
      <c r="O8" s="17">
        <f t="shared" si="6"/>
        <v>52.805049088359048</v>
      </c>
      <c r="P8" s="17">
        <v>29.8</v>
      </c>
      <c r="Q8" s="17">
        <f t="shared" si="7"/>
        <v>55.209497206703915</v>
      </c>
      <c r="R8" s="17">
        <f t="shared" si="8"/>
        <v>-1.0899999999999999</v>
      </c>
      <c r="S8" s="17">
        <v>26.49</v>
      </c>
      <c r="T8" s="17">
        <f t="shared" si="9"/>
        <v>53.077858880778585</v>
      </c>
      <c r="U8" s="17">
        <v>31.12</v>
      </c>
      <c r="V8" s="17">
        <f t="shared" si="10"/>
        <v>54.15036045314109</v>
      </c>
      <c r="W8" s="17">
        <f t="shared" si="11"/>
        <v>4.6300000000000026</v>
      </c>
      <c r="X8" s="17">
        <v>31.56</v>
      </c>
      <c r="Y8" s="17">
        <f t="shared" si="12"/>
        <v>43.377416073245165</v>
      </c>
      <c r="Z8" s="17">
        <v>47</v>
      </c>
      <c r="AA8" s="17">
        <f t="shared" si="13"/>
        <v>56.714893617021275</v>
      </c>
      <c r="AB8" s="17">
        <f t="shared" si="14"/>
        <v>15.440000000000001</v>
      </c>
      <c r="AC8" s="17">
        <v>60</v>
      </c>
      <c r="AD8" s="15">
        <f t="shared" si="15"/>
        <v>48.300395256917</v>
      </c>
      <c r="AE8" s="17">
        <v>69.5</v>
      </c>
      <c r="AF8" s="17">
        <f t="shared" si="16"/>
        <v>58.138111888111894</v>
      </c>
      <c r="AG8" s="17">
        <f t="shared" si="17"/>
        <v>9.5</v>
      </c>
      <c r="AH8" s="17">
        <v>43.61</v>
      </c>
      <c r="AI8" s="17">
        <f t="shared" si="18"/>
        <v>49.598583234946865</v>
      </c>
      <c r="AJ8" s="17">
        <v>45</v>
      </c>
      <c r="AK8" s="17">
        <f t="shared" si="19"/>
        <v>54.668874172185426</v>
      </c>
      <c r="AL8" s="17">
        <f t="shared" si="20"/>
        <v>1.3900000000000006</v>
      </c>
      <c r="AM8" s="17">
        <v>45.56</v>
      </c>
      <c r="AN8" s="17">
        <f t="shared" si="21"/>
        <v>49.737954353338971</v>
      </c>
      <c r="AO8" s="17">
        <v>52.2</v>
      </c>
      <c r="AP8" s="17">
        <f t="shared" si="22"/>
        <v>57.032755298651253</v>
      </c>
      <c r="AQ8" s="17">
        <f t="shared" si="23"/>
        <v>6.6400000000000006</v>
      </c>
      <c r="AR8" s="17">
        <f t="shared" si="24"/>
        <v>40.299999999999997</v>
      </c>
      <c r="AS8" s="17">
        <f t="shared" si="25"/>
        <v>49.591797017083024</v>
      </c>
      <c r="AT8" s="17">
        <f t="shared" si="26"/>
        <v>45.918749999999996</v>
      </c>
      <c r="AU8" s="17">
        <f t="shared" si="27"/>
        <v>55.672943941879623</v>
      </c>
      <c r="AV8" s="17">
        <f t="shared" si="28"/>
        <v>5.6187499999999986</v>
      </c>
      <c r="AW8" s="17">
        <f t="shared" si="29"/>
        <v>6.0811469247965988</v>
      </c>
      <c r="AX8" s="50">
        <v>6</v>
      </c>
    </row>
    <row r="9" spans="1:50">
      <c r="A9" s="15">
        <v>4</v>
      </c>
      <c r="B9" s="15" t="s">
        <v>20</v>
      </c>
      <c r="C9" s="63">
        <v>4</v>
      </c>
      <c r="D9" s="17">
        <v>33.78</v>
      </c>
      <c r="E9" s="17">
        <f t="shared" si="0"/>
        <v>38.743866535819436</v>
      </c>
      <c r="F9" s="17">
        <v>35.729999999999997</v>
      </c>
      <c r="G9" s="17">
        <f t="shared" si="1"/>
        <v>49.62829736211031</v>
      </c>
      <c r="H9" s="17">
        <f t="shared" si="2"/>
        <v>1.9499999999999957</v>
      </c>
      <c r="I9" s="17">
        <v>36.33</v>
      </c>
      <c r="J9" s="17">
        <f t="shared" si="3"/>
        <v>47.119509703779364</v>
      </c>
      <c r="K9" s="17">
        <v>45</v>
      </c>
      <c r="L9" s="17">
        <f t="shared" si="4"/>
        <v>46.768292682926827</v>
      </c>
      <c r="M9" s="17">
        <f t="shared" si="5"/>
        <v>8.6700000000000017</v>
      </c>
      <c r="N9" s="17">
        <v>25.67</v>
      </c>
      <c r="O9" s="17">
        <f t="shared" si="6"/>
        <v>45.483870967741936</v>
      </c>
      <c r="P9" s="17">
        <v>29</v>
      </c>
      <c r="Q9" s="17">
        <f t="shared" si="7"/>
        <v>54.092178770949722</v>
      </c>
      <c r="R9" s="17">
        <f t="shared" si="8"/>
        <v>3.3299999999999983</v>
      </c>
      <c r="S9" s="17">
        <v>19.329999999999998</v>
      </c>
      <c r="T9" s="17">
        <f t="shared" si="9"/>
        <v>44.367396593673966</v>
      </c>
      <c r="U9" s="17">
        <v>24</v>
      </c>
      <c r="V9" s="17">
        <f t="shared" si="10"/>
        <v>46.817713697219361</v>
      </c>
      <c r="W9" s="17">
        <f t="shared" si="11"/>
        <v>4.6700000000000017</v>
      </c>
      <c r="X9" s="17">
        <v>32.33</v>
      </c>
      <c r="Y9" s="17">
        <f t="shared" si="12"/>
        <v>44.160732451678534</v>
      </c>
      <c r="Z9" s="17">
        <v>37</v>
      </c>
      <c r="AA9" s="17">
        <f t="shared" si="13"/>
        <v>48.204255319148935</v>
      </c>
      <c r="AB9" s="17">
        <f t="shared" si="14"/>
        <v>4.6700000000000017</v>
      </c>
      <c r="AC9" s="17">
        <v>50.42</v>
      </c>
      <c r="AD9" s="15">
        <f t="shared" si="15"/>
        <v>38.833992094861664</v>
      </c>
      <c r="AE9" s="17">
        <v>48.75</v>
      </c>
      <c r="AF9" s="17">
        <f t="shared" si="16"/>
        <v>40</v>
      </c>
      <c r="AG9" s="17">
        <f t="shared" si="17"/>
        <v>-1.6700000000000017</v>
      </c>
      <c r="AH9" s="17">
        <v>37.92</v>
      </c>
      <c r="AI9" s="17">
        <f t="shared" si="18"/>
        <v>42.880755608028338</v>
      </c>
      <c r="AJ9" s="17">
        <v>38.130000000000003</v>
      </c>
      <c r="AK9" s="17">
        <f t="shared" si="19"/>
        <v>47.086092715231786</v>
      </c>
      <c r="AL9" s="17">
        <f t="shared" si="20"/>
        <v>0.21000000000000085</v>
      </c>
      <c r="AM9" s="17">
        <v>32.67</v>
      </c>
      <c r="AN9" s="17">
        <f t="shared" si="21"/>
        <v>38.841927303465766</v>
      </c>
      <c r="AO9" s="17">
        <v>40.5</v>
      </c>
      <c r="AP9" s="17">
        <f t="shared" si="22"/>
        <v>45.761078998073216</v>
      </c>
      <c r="AQ9" s="17">
        <f t="shared" si="23"/>
        <v>7.8299999999999983</v>
      </c>
      <c r="AR9" s="17">
        <f t="shared" si="24"/>
        <v>33.556250000000006</v>
      </c>
      <c r="AS9" s="17">
        <f t="shared" si="25"/>
        <v>42.554006407381124</v>
      </c>
      <c r="AT9" s="17">
        <f t="shared" si="26"/>
        <v>37.263750000000002</v>
      </c>
      <c r="AU9" s="17">
        <f t="shared" si="27"/>
        <v>47.29473869320752</v>
      </c>
      <c r="AV9" s="17">
        <f t="shared" si="28"/>
        <v>3.707499999999996</v>
      </c>
      <c r="AW9" s="17">
        <f t="shared" si="29"/>
        <v>4.7407322858263967</v>
      </c>
      <c r="AX9" s="50">
        <v>7</v>
      </c>
    </row>
    <row r="10" spans="1:50">
      <c r="A10" s="15">
        <v>5</v>
      </c>
      <c r="B10" s="15" t="s">
        <v>25</v>
      </c>
      <c r="C10" s="63">
        <v>22</v>
      </c>
      <c r="D10" s="17">
        <v>47.7</v>
      </c>
      <c r="E10" s="17">
        <f t="shared" si="0"/>
        <v>52.404317958783125</v>
      </c>
      <c r="F10" s="17">
        <v>42.62</v>
      </c>
      <c r="G10" s="17">
        <f t="shared" si="1"/>
        <v>57.889688249400479</v>
      </c>
      <c r="H10" s="17">
        <f t="shared" si="2"/>
        <v>-5.0800000000000054</v>
      </c>
      <c r="I10" s="17">
        <v>48.67</v>
      </c>
      <c r="J10" s="17">
        <f t="shared" si="3"/>
        <v>59.724208375893774</v>
      </c>
      <c r="K10" s="17">
        <v>57.55</v>
      </c>
      <c r="L10" s="17">
        <f t="shared" si="4"/>
        <v>59.52235772357723</v>
      </c>
      <c r="M10" s="17">
        <f t="shared" si="5"/>
        <v>8.8799999999999955</v>
      </c>
      <c r="N10" s="17">
        <v>30.67</v>
      </c>
      <c r="O10" s="17">
        <f t="shared" si="6"/>
        <v>52.496493688639553</v>
      </c>
      <c r="P10" s="17">
        <v>32.36</v>
      </c>
      <c r="Q10" s="17">
        <f t="shared" si="7"/>
        <v>58.784916201117312</v>
      </c>
      <c r="R10" s="17">
        <f t="shared" si="8"/>
        <v>1.6899999999999977</v>
      </c>
      <c r="S10" s="17">
        <v>26</v>
      </c>
      <c r="T10" s="17">
        <f t="shared" si="9"/>
        <v>52.481751824817515</v>
      </c>
      <c r="U10" s="17">
        <v>36.51</v>
      </c>
      <c r="V10" s="17">
        <f t="shared" si="10"/>
        <v>59.701338825952625</v>
      </c>
      <c r="W10" s="17">
        <f t="shared" si="11"/>
        <v>10.509999999999998</v>
      </c>
      <c r="X10" s="17">
        <v>45.33</v>
      </c>
      <c r="Y10" s="17">
        <f t="shared" si="12"/>
        <v>57.385554425228889</v>
      </c>
      <c r="Z10" s="17">
        <v>50.18</v>
      </c>
      <c r="AA10" s="17">
        <f t="shared" si="13"/>
        <v>59.421276595744679</v>
      </c>
      <c r="AB10" s="17">
        <f t="shared" si="14"/>
        <v>4.8500000000000014</v>
      </c>
      <c r="AC10" s="17">
        <v>59.58</v>
      </c>
      <c r="AD10" s="15">
        <f t="shared" si="15"/>
        <v>47.885375494071148</v>
      </c>
      <c r="AE10" s="17">
        <v>69.09</v>
      </c>
      <c r="AF10" s="17">
        <f t="shared" si="16"/>
        <v>57.779720279720287</v>
      </c>
      <c r="AG10" s="17">
        <f t="shared" si="17"/>
        <v>9.5100000000000051</v>
      </c>
      <c r="AH10" s="17">
        <v>50</v>
      </c>
      <c r="AI10" s="17">
        <f t="shared" si="18"/>
        <v>57.142857142857139</v>
      </c>
      <c r="AJ10" s="17">
        <v>48.07</v>
      </c>
      <c r="AK10" s="17">
        <f t="shared" si="19"/>
        <v>58.057395143487852</v>
      </c>
      <c r="AL10" s="17">
        <f t="shared" si="20"/>
        <v>-1.9299999999999997</v>
      </c>
      <c r="AM10" s="17">
        <v>54.33</v>
      </c>
      <c r="AN10" s="17">
        <f t="shared" si="21"/>
        <v>57.151310228233307</v>
      </c>
      <c r="AO10" s="17">
        <v>52.27</v>
      </c>
      <c r="AP10" s="17">
        <f t="shared" si="22"/>
        <v>57.100192678227366</v>
      </c>
      <c r="AQ10" s="17">
        <f t="shared" si="23"/>
        <v>-2.0599999999999952</v>
      </c>
      <c r="AR10" s="17">
        <f t="shared" si="24"/>
        <v>45.284999999999997</v>
      </c>
      <c r="AS10" s="17">
        <f t="shared" si="25"/>
        <v>54.583983642315552</v>
      </c>
      <c r="AT10" s="17">
        <f t="shared" si="26"/>
        <v>48.58124999999999</v>
      </c>
      <c r="AU10" s="17">
        <f t="shared" si="27"/>
        <v>58.532110712153475</v>
      </c>
      <c r="AV10" s="17">
        <f t="shared" si="28"/>
        <v>3.2962499999999935</v>
      </c>
      <c r="AW10" s="17">
        <f t="shared" si="29"/>
        <v>3.9481270698379234</v>
      </c>
      <c r="AX10" s="50">
        <v>5</v>
      </c>
    </row>
    <row r="11" spans="1:50">
      <c r="A11" s="15">
        <v>6</v>
      </c>
      <c r="B11" s="15" t="s">
        <v>9</v>
      </c>
      <c r="C11" s="63">
        <v>17</v>
      </c>
      <c r="D11" s="17">
        <v>43.03</v>
      </c>
      <c r="E11" s="17">
        <f t="shared" si="0"/>
        <v>47.821393523061829</v>
      </c>
      <c r="F11" s="17">
        <v>36.75</v>
      </c>
      <c r="G11" s="17">
        <f t="shared" si="1"/>
        <v>50.851318944844124</v>
      </c>
      <c r="H11" s="17">
        <f t="shared" si="2"/>
        <v>-6.2800000000000011</v>
      </c>
      <c r="I11" s="17">
        <v>34.19</v>
      </c>
      <c r="J11" s="17">
        <f t="shared" si="3"/>
        <v>44.933605720122571</v>
      </c>
      <c r="K11" s="17">
        <v>47.88</v>
      </c>
      <c r="L11" s="17">
        <f t="shared" si="4"/>
        <v>49.695121951219512</v>
      </c>
      <c r="M11" s="17">
        <f t="shared" si="5"/>
        <v>13.690000000000005</v>
      </c>
      <c r="N11" s="17">
        <v>26.57</v>
      </c>
      <c r="O11" s="17">
        <f t="shared" si="6"/>
        <v>46.746143057503502</v>
      </c>
      <c r="P11" s="17">
        <v>25.18</v>
      </c>
      <c r="Q11" s="17">
        <f t="shared" si="7"/>
        <v>48.756983240223462</v>
      </c>
      <c r="R11" s="17">
        <f t="shared" si="8"/>
        <v>-1.3900000000000006</v>
      </c>
      <c r="S11" s="17">
        <v>25.1</v>
      </c>
      <c r="T11" s="17">
        <f t="shared" si="9"/>
        <v>51.386861313868614</v>
      </c>
      <c r="U11" s="17">
        <v>26.07</v>
      </c>
      <c r="V11" s="17">
        <f t="shared" si="10"/>
        <v>48.949536560247168</v>
      </c>
      <c r="W11" s="17">
        <f t="shared" si="11"/>
        <v>0.96999999999999886</v>
      </c>
      <c r="X11" s="17">
        <v>38</v>
      </c>
      <c r="Y11" s="17">
        <f t="shared" si="12"/>
        <v>49.928789420142422</v>
      </c>
      <c r="Z11" s="17">
        <v>38.94</v>
      </c>
      <c r="AA11" s="17">
        <f t="shared" si="13"/>
        <v>49.855319148936168</v>
      </c>
      <c r="AB11" s="17">
        <f t="shared" si="14"/>
        <v>0.93999999999999773</v>
      </c>
      <c r="AC11" s="17">
        <v>60.71</v>
      </c>
      <c r="AD11" s="15">
        <f t="shared" si="15"/>
        <v>49.001976284584984</v>
      </c>
      <c r="AE11" s="17">
        <v>63.82</v>
      </c>
      <c r="AF11" s="17">
        <f t="shared" si="16"/>
        <v>53.173076923076927</v>
      </c>
      <c r="AG11" s="17">
        <f t="shared" si="17"/>
        <v>3.1099999999999994</v>
      </c>
      <c r="AH11" s="17">
        <v>42.14</v>
      </c>
      <c r="AI11" s="17">
        <f t="shared" si="18"/>
        <v>47.863046044864227</v>
      </c>
      <c r="AJ11" s="17">
        <v>40.74</v>
      </c>
      <c r="AK11" s="17">
        <f t="shared" si="19"/>
        <v>49.966887417218544</v>
      </c>
      <c r="AL11" s="17">
        <f t="shared" si="20"/>
        <v>-1.3999999999999986</v>
      </c>
      <c r="AM11" s="17">
        <v>41.43</v>
      </c>
      <c r="AN11" s="17">
        <f t="shared" si="21"/>
        <v>46.246830092983942</v>
      </c>
      <c r="AO11" s="17">
        <v>44.47</v>
      </c>
      <c r="AP11" s="17">
        <f t="shared" si="22"/>
        <v>49.585741811175339</v>
      </c>
      <c r="AQ11" s="17">
        <f t="shared" si="23"/>
        <v>3.0399999999999991</v>
      </c>
      <c r="AR11" s="17">
        <f t="shared" si="24"/>
        <v>38.896250000000002</v>
      </c>
      <c r="AS11" s="17">
        <f t="shared" si="25"/>
        <v>47.991080682141515</v>
      </c>
      <c r="AT11" s="17">
        <f t="shared" si="26"/>
        <v>40.481250000000003</v>
      </c>
      <c r="AU11" s="17">
        <f t="shared" si="27"/>
        <v>50.104248249617655</v>
      </c>
      <c r="AV11" s="17">
        <f t="shared" si="28"/>
        <v>1.5850000000000009</v>
      </c>
      <c r="AW11" s="17">
        <f t="shared" si="29"/>
        <v>2.1131675674761397</v>
      </c>
      <c r="AX11" s="50">
        <v>5</v>
      </c>
    </row>
    <row r="12" spans="1:50">
      <c r="A12" s="15">
        <v>7</v>
      </c>
      <c r="B12" s="15" t="s">
        <v>4</v>
      </c>
      <c r="C12" s="63">
        <v>15</v>
      </c>
      <c r="D12" s="17">
        <v>43.68</v>
      </c>
      <c r="E12" s="17">
        <f t="shared" si="0"/>
        <v>48.459273797841021</v>
      </c>
      <c r="F12" s="17">
        <v>38.18</v>
      </c>
      <c r="G12" s="17">
        <f t="shared" si="1"/>
        <v>52.565947242206235</v>
      </c>
      <c r="H12" s="17">
        <f t="shared" si="2"/>
        <v>-5.5</v>
      </c>
      <c r="I12" s="17">
        <v>43</v>
      </c>
      <c r="J12" s="17">
        <f t="shared" si="3"/>
        <v>53.932584269662925</v>
      </c>
      <c r="K12" s="17">
        <v>52.4</v>
      </c>
      <c r="L12" s="17">
        <f t="shared" si="4"/>
        <v>54.288617886178862</v>
      </c>
      <c r="M12" s="17">
        <f t="shared" si="5"/>
        <v>9.3999999999999986</v>
      </c>
      <c r="N12" s="17">
        <v>30.75</v>
      </c>
      <c r="O12" s="17">
        <f t="shared" si="6"/>
        <v>52.608695652173914</v>
      </c>
      <c r="P12" s="17">
        <v>26.8</v>
      </c>
      <c r="Q12" s="17">
        <f t="shared" si="7"/>
        <v>51.019553072625698</v>
      </c>
      <c r="R12" s="17">
        <f t="shared" si="8"/>
        <v>-3.9499999999999993</v>
      </c>
      <c r="S12" s="17">
        <v>20.5</v>
      </c>
      <c r="T12" s="17">
        <f t="shared" si="9"/>
        <v>45.790754257907544</v>
      </c>
      <c r="U12" s="17">
        <v>23.89</v>
      </c>
      <c r="V12" s="17">
        <f t="shared" si="10"/>
        <v>46.704428424304844</v>
      </c>
      <c r="W12" s="17">
        <f t="shared" si="11"/>
        <v>3.3900000000000006</v>
      </c>
      <c r="X12" s="17">
        <v>31.25</v>
      </c>
      <c r="Y12" s="17">
        <f t="shared" si="12"/>
        <v>43.062054933875892</v>
      </c>
      <c r="Z12" s="17">
        <v>36.799999999999997</v>
      </c>
      <c r="AA12" s="17">
        <f t="shared" si="13"/>
        <v>48.03404255319149</v>
      </c>
      <c r="AB12" s="17">
        <f t="shared" si="14"/>
        <v>5.5499999999999972</v>
      </c>
      <c r="AC12" s="17">
        <v>57.81</v>
      </c>
      <c r="AD12" s="15">
        <f t="shared" si="15"/>
        <v>46.13636363636364</v>
      </c>
      <c r="AE12" s="17">
        <v>60.5</v>
      </c>
      <c r="AF12" s="17">
        <f t="shared" si="16"/>
        <v>50.27097902097902</v>
      </c>
      <c r="AG12" s="17">
        <f t="shared" si="17"/>
        <v>2.6899999999999977</v>
      </c>
      <c r="AH12" s="17">
        <v>45.31</v>
      </c>
      <c r="AI12" s="17">
        <f t="shared" si="18"/>
        <v>51.605667060212511</v>
      </c>
      <c r="AJ12" s="17">
        <v>41.67</v>
      </c>
      <c r="AK12" s="17">
        <f t="shared" si="19"/>
        <v>50.993377483443709</v>
      </c>
      <c r="AL12" s="17">
        <f t="shared" si="20"/>
        <v>-3.6400000000000006</v>
      </c>
      <c r="AM12" s="17">
        <v>47.75</v>
      </c>
      <c r="AN12" s="17">
        <f t="shared" si="21"/>
        <v>51.589180050718511</v>
      </c>
      <c r="AO12" s="17">
        <v>48.13</v>
      </c>
      <c r="AP12" s="17">
        <f t="shared" si="22"/>
        <v>53.111753371868986</v>
      </c>
      <c r="AQ12" s="17">
        <f t="shared" si="23"/>
        <v>0.38000000000000256</v>
      </c>
      <c r="AR12" s="17">
        <f t="shared" si="24"/>
        <v>40.006250000000001</v>
      </c>
      <c r="AS12" s="17">
        <f t="shared" si="25"/>
        <v>49.148071707344499</v>
      </c>
      <c r="AT12" s="17">
        <f t="shared" si="26"/>
        <v>41.046250000000001</v>
      </c>
      <c r="AU12" s="17">
        <f t="shared" si="27"/>
        <v>50.873587381849859</v>
      </c>
      <c r="AV12" s="17">
        <f t="shared" si="28"/>
        <v>1.0399999999999991</v>
      </c>
      <c r="AW12" s="17">
        <f t="shared" si="29"/>
        <v>1.7255156745053597</v>
      </c>
      <c r="AX12" s="50">
        <v>5</v>
      </c>
    </row>
    <row r="13" spans="1:50">
      <c r="A13" s="15">
        <v>8</v>
      </c>
      <c r="B13" s="15" t="s">
        <v>6</v>
      </c>
      <c r="C13" s="63">
        <v>16</v>
      </c>
      <c r="D13" s="17">
        <v>45.65</v>
      </c>
      <c r="E13" s="17">
        <f t="shared" si="0"/>
        <v>50.392541707556425</v>
      </c>
      <c r="F13" s="17">
        <v>39.19</v>
      </c>
      <c r="G13" s="17">
        <f t="shared" si="1"/>
        <v>53.776978417266186</v>
      </c>
      <c r="H13" s="17">
        <f t="shared" si="2"/>
        <v>-6.4600000000000009</v>
      </c>
      <c r="I13" s="17">
        <v>40</v>
      </c>
      <c r="J13" s="17">
        <f t="shared" si="3"/>
        <v>50.868232890704803</v>
      </c>
      <c r="K13" s="17">
        <v>49.25</v>
      </c>
      <c r="L13" s="17">
        <f t="shared" si="4"/>
        <v>51.087398373983739</v>
      </c>
      <c r="M13" s="17">
        <f t="shared" si="5"/>
        <v>9.25</v>
      </c>
      <c r="N13" s="17">
        <v>33.33</v>
      </c>
      <c r="O13" s="17">
        <f t="shared" si="6"/>
        <v>56.22720897615708</v>
      </c>
      <c r="P13" s="17">
        <v>26.88</v>
      </c>
      <c r="Q13" s="17">
        <f t="shared" si="7"/>
        <v>51.131284916201118</v>
      </c>
      <c r="R13" s="17">
        <f t="shared" si="8"/>
        <v>-6.4499999999999993</v>
      </c>
      <c r="S13" s="17">
        <v>23.73</v>
      </c>
      <c r="T13" s="17">
        <f t="shared" si="9"/>
        <v>49.720194647201943</v>
      </c>
      <c r="U13" s="17">
        <v>27.6</v>
      </c>
      <c r="V13" s="17">
        <f t="shared" si="10"/>
        <v>50.525231719876416</v>
      </c>
      <c r="W13" s="17">
        <f t="shared" si="11"/>
        <v>3.870000000000001</v>
      </c>
      <c r="X13" s="17">
        <v>37.17</v>
      </c>
      <c r="Y13" s="17">
        <f t="shared" si="12"/>
        <v>49.084435401831129</v>
      </c>
      <c r="Z13" s="17">
        <v>39.880000000000003</v>
      </c>
      <c r="AA13" s="17">
        <f t="shared" si="13"/>
        <v>50.655319148936172</v>
      </c>
      <c r="AB13" s="17">
        <f t="shared" si="14"/>
        <v>2.7100000000000009</v>
      </c>
      <c r="AC13" s="17">
        <v>65.63</v>
      </c>
      <c r="AD13" s="15">
        <f t="shared" si="15"/>
        <v>53.86363636363636</v>
      </c>
      <c r="AE13" s="17">
        <v>62.97</v>
      </c>
      <c r="AF13" s="17">
        <f t="shared" si="16"/>
        <v>52.430069930069934</v>
      </c>
      <c r="AG13" s="17">
        <f t="shared" si="17"/>
        <v>-2.6599999999999966</v>
      </c>
      <c r="AH13" s="17">
        <v>45.63</v>
      </c>
      <c r="AI13" s="17">
        <f t="shared" si="18"/>
        <v>51.983471074380162</v>
      </c>
      <c r="AJ13" s="17">
        <v>41.25</v>
      </c>
      <c r="AK13" s="17">
        <f t="shared" si="19"/>
        <v>50.52980132450331</v>
      </c>
      <c r="AL13" s="17">
        <f t="shared" si="20"/>
        <v>-4.3800000000000026</v>
      </c>
      <c r="AM13" s="17">
        <v>45.67</v>
      </c>
      <c r="AN13" s="17">
        <f t="shared" si="21"/>
        <v>49.830938292476759</v>
      </c>
      <c r="AO13" s="17">
        <v>47.38</v>
      </c>
      <c r="AP13" s="17">
        <f t="shared" si="22"/>
        <v>52.389210019267828</v>
      </c>
      <c r="AQ13" s="17">
        <f t="shared" si="23"/>
        <v>1.7100000000000009</v>
      </c>
      <c r="AR13" s="17">
        <f t="shared" si="24"/>
        <v>42.10125</v>
      </c>
      <c r="AS13" s="17">
        <f t="shared" si="25"/>
        <v>51.496332419243075</v>
      </c>
      <c r="AT13" s="17">
        <f t="shared" si="26"/>
        <v>41.8</v>
      </c>
      <c r="AU13" s="17">
        <f t="shared" si="27"/>
        <v>51.565661731263084</v>
      </c>
      <c r="AV13" s="17">
        <f t="shared" si="28"/>
        <v>-0.30125000000000313</v>
      </c>
      <c r="AW13" s="17">
        <f t="shared" si="29"/>
        <v>6.9329312020009581E-2</v>
      </c>
      <c r="AX13" s="50">
        <v>4</v>
      </c>
    </row>
    <row r="14" spans="1:50">
      <c r="A14" s="15">
        <v>9</v>
      </c>
      <c r="B14" s="15" t="s">
        <v>13</v>
      </c>
      <c r="C14" s="63">
        <v>18</v>
      </c>
      <c r="D14" s="17">
        <v>44.36</v>
      </c>
      <c r="E14" s="17">
        <f t="shared" si="0"/>
        <v>49.126594700686951</v>
      </c>
      <c r="F14" s="17">
        <v>33.4</v>
      </c>
      <c r="G14" s="17">
        <f t="shared" si="1"/>
        <v>46.834532374100718</v>
      </c>
      <c r="H14" s="17">
        <f t="shared" si="2"/>
        <v>-10.96</v>
      </c>
      <c r="I14" s="17">
        <v>34</v>
      </c>
      <c r="J14" s="17">
        <f t="shared" si="3"/>
        <v>44.739530132788559</v>
      </c>
      <c r="K14" s="17">
        <v>44.11</v>
      </c>
      <c r="L14" s="17">
        <f t="shared" si="4"/>
        <v>45.863821138211378</v>
      </c>
      <c r="M14" s="17">
        <f t="shared" si="5"/>
        <v>10.11</v>
      </c>
      <c r="N14" s="17">
        <v>27.78</v>
      </c>
      <c r="O14" s="17">
        <f t="shared" si="6"/>
        <v>48.443197755960732</v>
      </c>
      <c r="P14" s="17">
        <v>25</v>
      </c>
      <c r="Q14" s="17">
        <f t="shared" si="7"/>
        <v>48.505586592178773</v>
      </c>
      <c r="R14" s="17">
        <f t="shared" si="8"/>
        <v>-2.7800000000000011</v>
      </c>
      <c r="S14" s="17">
        <v>21.93</v>
      </c>
      <c r="T14" s="17">
        <f t="shared" si="9"/>
        <v>47.530413625304135</v>
      </c>
      <c r="U14" s="17">
        <v>24.76</v>
      </c>
      <c r="V14" s="17">
        <f t="shared" si="10"/>
        <v>47.600411946446961</v>
      </c>
      <c r="W14" s="17">
        <f t="shared" si="11"/>
        <v>2.8300000000000018</v>
      </c>
      <c r="X14" s="17">
        <v>35.630000000000003</v>
      </c>
      <c r="Y14" s="17">
        <f t="shared" si="12"/>
        <v>47.517802644964398</v>
      </c>
      <c r="Z14" s="17">
        <v>38.11</v>
      </c>
      <c r="AA14" s="17">
        <f t="shared" si="13"/>
        <v>49.148936170212764</v>
      </c>
      <c r="AB14" s="17">
        <f t="shared" si="14"/>
        <v>2.4799999999999969</v>
      </c>
      <c r="AC14" s="17">
        <v>61.48</v>
      </c>
      <c r="AD14" s="15">
        <f t="shared" si="15"/>
        <v>49.762845849802368</v>
      </c>
      <c r="AE14" s="17">
        <v>56.25</v>
      </c>
      <c r="AF14" s="17">
        <f t="shared" si="16"/>
        <v>46.55594405594406</v>
      </c>
      <c r="AG14" s="17">
        <f t="shared" si="17"/>
        <v>-5.2299999999999969</v>
      </c>
      <c r="AH14" s="17">
        <v>45.28</v>
      </c>
      <c r="AI14" s="17">
        <f t="shared" si="18"/>
        <v>51.570247933884296</v>
      </c>
      <c r="AJ14" s="17">
        <v>44.17</v>
      </c>
      <c r="AK14" s="17">
        <f t="shared" si="19"/>
        <v>53.75275938189845</v>
      </c>
      <c r="AL14" s="17">
        <f t="shared" si="20"/>
        <v>-1.1099999999999994</v>
      </c>
      <c r="AM14" s="17">
        <v>40.89</v>
      </c>
      <c r="AN14" s="17">
        <f t="shared" si="21"/>
        <v>45.790363482671175</v>
      </c>
      <c r="AO14" s="17">
        <v>41.33</v>
      </c>
      <c r="AP14" s="17">
        <f t="shared" si="22"/>
        <v>46.560693641618499</v>
      </c>
      <c r="AQ14" s="17">
        <f t="shared" si="23"/>
        <v>0.43999999999999773</v>
      </c>
      <c r="AR14" s="17">
        <f t="shared" si="24"/>
        <v>38.918749999999996</v>
      </c>
      <c r="AS14" s="17">
        <f t="shared" si="25"/>
        <v>48.060124515757828</v>
      </c>
      <c r="AT14" s="17">
        <f t="shared" si="26"/>
        <v>38.391249999999999</v>
      </c>
      <c r="AU14" s="17">
        <f t="shared" si="27"/>
        <v>48.102835662576453</v>
      </c>
      <c r="AV14" s="17">
        <f t="shared" si="28"/>
        <v>-0.52749999999999631</v>
      </c>
      <c r="AW14" s="17">
        <f t="shared" si="29"/>
        <v>4.2711146818625423E-2</v>
      </c>
      <c r="AX14" s="50">
        <v>4</v>
      </c>
    </row>
    <row r="15" spans="1:50">
      <c r="A15" s="15">
        <v>10</v>
      </c>
      <c r="B15" s="15" t="s">
        <v>2</v>
      </c>
      <c r="C15" s="63">
        <v>18</v>
      </c>
      <c r="D15" s="17">
        <v>47.39</v>
      </c>
      <c r="E15" s="17">
        <f t="shared" si="0"/>
        <v>52.10009813542689</v>
      </c>
      <c r="F15" s="17">
        <v>38.590000000000003</v>
      </c>
      <c r="G15" s="17">
        <f t="shared" si="1"/>
        <v>53.057553956834539</v>
      </c>
      <c r="H15" s="17">
        <f t="shared" si="2"/>
        <v>-8.7999999999999972</v>
      </c>
      <c r="I15" s="17">
        <v>43.43</v>
      </c>
      <c r="J15" s="17">
        <f t="shared" si="3"/>
        <v>54.371807967313586</v>
      </c>
      <c r="K15" s="17">
        <v>51.56</v>
      </c>
      <c r="L15" s="17">
        <f t="shared" si="4"/>
        <v>53.434959349593498</v>
      </c>
      <c r="M15" s="17">
        <f t="shared" si="5"/>
        <v>8.1300000000000026</v>
      </c>
      <c r="N15" s="17">
        <v>27</v>
      </c>
      <c r="O15" s="17">
        <f t="shared" si="6"/>
        <v>47.349228611500699</v>
      </c>
      <c r="P15" s="17">
        <v>25.56</v>
      </c>
      <c r="Q15" s="17">
        <f t="shared" si="7"/>
        <v>49.287709497206698</v>
      </c>
      <c r="R15" s="17">
        <f t="shared" si="8"/>
        <v>-1.4400000000000013</v>
      </c>
      <c r="S15" s="17">
        <v>23.94</v>
      </c>
      <c r="T15" s="17">
        <f t="shared" si="9"/>
        <v>49.975669099756693</v>
      </c>
      <c r="U15" s="17">
        <v>26.22</v>
      </c>
      <c r="V15" s="17">
        <f t="shared" si="10"/>
        <v>49.104016477857876</v>
      </c>
      <c r="W15" s="17">
        <f t="shared" si="11"/>
        <v>2.2799999999999976</v>
      </c>
      <c r="X15" s="17">
        <v>41.86</v>
      </c>
      <c r="Y15" s="17">
        <f t="shared" si="12"/>
        <v>53.855544252288908</v>
      </c>
      <c r="Z15" s="17">
        <v>41.11</v>
      </c>
      <c r="AA15" s="17">
        <f t="shared" si="13"/>
        <v>51.702127659574465</v>
      </c>
      <c r="AB15" s="17">
        <f t="shared" si="14"/>
        <v>-0.75</v>
      </c>
      <c r="AC15" s="17">
        <v>60.89</v>
      </c>
      <c r="AD15" s="15">
        <f t="shared" si="15"/>
        <v>49.179841897233203</v>
      </c>
      <c r="AE15" s="17">
        <v>60.83</v>
      </c>
      <c r="AF15" s="17">
        <f t="shared" si="16"/>
        <v>50.55944055944056</v>
      </c>
      <c r="AG15" s="17">
        <f t="shared" si="17"/>
        <v>-6.0000000000002274E-2</v>
      </c>
      <c r="AH15" s="17">
        <v>43.93</v>
      </c>
      <c r="AI15" s="17">
        <f t="shared" si="18"/>
        <v>49.976387249114516</v>
      </c>
      <c r="AJ15" s="17">
        <v>40</v>
      </c>
      <c r="AK15" s="17">
        <f t="shared" si="19"/>
        <v>49.150110375275936</v>
      </c>
      <c r="AL15" s="17">
        <f t="shared" si="20"/>
        <v>-3.9299999999999997</v>
      </c>
      <c r="AM15" s="17">
        <v>50.43</v>
      </c>
      <c r="AN15" s="17">
        <f t="shared" si="21"/>
        <v>53.854606931530007</v>
      </c>
      <c r="AO15" s="17">
        <v>47</v>
      </c>
      <c r="AP15" s="17">
        <f t="shared" si="22"/>
        <v>52.02312138728324</v>
      </c>
      <c r="AQ15" s="17">
        <f t="shared" si="23"/>
        <v>-3.4299999999999997</v>
      </c>
      <c r="AR15" s="17">
        <f t="shared" si="24"/>
        <v>42.358750000000001</v>
      </c>
      <c r="AS15" s="17">
        <f t="shared" si="25"/>
        <v>51.332898018020558</v>
      </c>
      <c r="AT15" s="17">
        <f t="shared" si="26"/>
        <v>41.358750000000001</v>
      </c>
      <c r="AU15" s="17">
        <f t="shared" si="27"/>
        <v>51.039879907883353</v>
      </c>
      <c r="AV15" s="17">
        <f t="shared" si="28"/>
        <v>-1</v>
      </c>
      <c r="AW15" s="17">
        <f t="shared" si="29"/>
        <v>-0.29301811013720425</v>
      </c>
      <c r="AX15" s="50">
        <v>2</v>
      </c>
    </row>
    <row r="16" spans="1:50">
      <c r="A16" s="15">
        <v>11</v>
      </c>
      <c r="B16" s="15" t="s">
        <v>10</v>
      </c>
      <c r="C16" s="63">
        <v>11</v>
      </c>
      <c r="D16" s="17">
        <v>39.61</v>
      </c>
      <c r="E16" s="17">
        <f t="shared" si="0"/>
        <v>44.465161923454367</v>
      </c>
      <c r="F16" s="17">
        <v>33.22</v>
      </c>
      <c r="G16" s="17">
        <f t="shared" si="1"/>
        <v>46.618705035971225</v>
      </c>
      <c r="H16" s="17">
        <f t="shared" si="2"/>
        <v>-6.3900000000000006</v>
      </c>
      <c r="I16" s="17">
        <v>34.93</v>
      </c>
      <c r="J16" s="17">
        <f t="shared" si="3"/>
        <v>45.689479060265576</v>
      </c>
      <c r="K16" s="17">
        <v>42.55</v>
      </c>
      <c r="L16" s="17">
        <f t="shared" si="4"/>
        <v>44.278455284552841</v>
      </c>
      <c r="M16" s="17">
        <f t="shared" si="5"/>
        <v>7.6199999999999974</v>
      </c>
      <c r="N16" s="17">
        <v>28.13</v>
      </c>
      <c r="O16" s="17">
        <f t="shared" si="6"/>
        <v>48.934081346423561</v>
      </c>
      <c r="P16" s="17">
        <v>20.55</v>
      </c>
      <c r="Q16" s="17">
        <f t="shared" si="7"/>
        <v>42.290502793296092</v>
      </c>
      <c r="R16" s="17">
        <f t="shared" si="8"/>
        <v>-7.5799999999999983</v>
      </c>
      <c r="S16" s="17">
        <v>21.07</v>
      </c>
      <c r="T16" s="17">
        <f t="shared" si="9"/>
        <v>46.484184914841848</v>
      </c>
      <c r="U16" s="17">
        <v>22.11</v>
      </c>
      <c r="V16" s="17">
        <f t="shared" si="10"/>
        <v>44.871266735324411</v>
      </c>
      <c r="W16" s="17">
        <f t="shared" si="11"/>
        <v>1.0399999999999991</v>
      </c>
      <c r="X16" s="17">
        <v>32.93</v>
      </c>
      <c r="Y16" s="17">
        <f t="shared" si="12"/>
        <v>44.771108850457779</v>
      </c>
      <c r="Z16" s="17">
        <v>33.64</v>
      </c>
      <c r="AA16" s="17">
        <f t="shared" si="13"/>
        <v>45.344680851063828</v>
      </c>
      <c r="AB16" s="17">
        <f t="shared" si="14"/>
        <v>0.71000000000000085</v>
      </c>
      <c r="AC16" s="17">
        <v>58.17</v>
      </c>
      <c r="AD16" s="15">
        <f t="shared" si="15"/>
        <v>46.492094861660078</v>
      </c>
      <c r="AE16" s="17">
        <v>55.68</v>
      </c>
      <c r="AF16" s="17">
        <f t="shared" si="16"/>
        <v>46.057692307692307</v>
      </c>
      <c r="AG16" s="17">
        <f t="shared" si="17"/>
        <v>-2.490000000000002</v>
      </c>
      <c r="AH16" s="17">
        <v>39.5</v>
      </c>
      <c r="AI16" s="17">
        <f t="shared" si="18"/>
        <v>44.746162927981104</v>
      </c>
      <c r="AJ16" s="17">
        <v>38.409999999999997</v>
      </c>
      <c r="AK16" s="17">
        <f t="shared" si="19"/>
        <v>47.395143487858711</v>
      </c>
      <c r="AL16" s="17">
        <f t="shared" si="20"/>
        <v>-1.0900000000000034</v>
      </c>
      <c r="AM16" s="17">
        <v>38.4</v>
      </c>
      <c r="AN16" s="17">
        <f t="shared" si="21"/>
        <v>43.685545224006759</v>
      </c>
      <c r="AO16" s="17">
        <v>39.270000000000003</v>
      </c>
      <c r="AP16" s="17">
        <f t="shared" si="22"/>
        <v>44.576107899807326</v>
      </c>
      <c r="AQ16" s="17">
        <f t="shared" si="23"/>
        <v>0.87000000000000455</v>
      </c>
      <c r="AR16" s="17">
        <f t="shared" si="24"/>
        <v>36.592499999999994</v>
      </c>
      <c r="AS16" s="17">
        <f t="shared" si="25"/>
        <v>45.658477388636385</v>
      </c>
      <c r="AT16" s="17">
        <f t="shared" si="26"/>
        <v>35.678750000000001</v>
      </c>
      <c r="AU16" s="17">
        <f t="shared" si="27"/>
        <v>45.179069299445842</v>
      </c>
      <c r="AV16" s="17">
        <f t="shared" si="28"/>
        <v>-0.91374999999999318</v>
      </c>
      <c r="AW16" s="17">
        <f t="shared" si="29"/>
        <v>-0.47940808919054234</v>
      </c>
      <c r="AX16" s="50">
        <v>4</v>
      </c>
    </row>
    <row r="17" spans="1:50">
      <c r="A17" s="15">
        <v>12</v>
      </c>
      <c r="B17" s="15" t="s">
        <v>15</v>
      </c>
      <c r="C17" s="63">
        <v>14</v>
      </c>
      <c r="D17" s="17">
        <v>47.29</v>
      </c>
      <c r="E17" s="17">
        <f t="shared" si="0"/>
        <v>52.001962708537782</v>
      </c>
      <c r="F17" s="17">
        <v>35.340000000000003</v>
      </c>
      <c r="G17" s="17">
        <f t="shared" si="1"/>
        <v>49.16067146282974</v>
      </c>
      <c r="H17" s="17">
        <f t="shared" si="2"/>
        <v>-11.949999999999996</v>
      </c>
      <c r="I17" s="17">
        <v>37.4</v>
      </c>
      <c r="J17" s="17">
        <f t="shared" si="3"/>
        <v>48.212461695607765</v>
      </c>
      <c r="K17" s="17">
        <v>48.29</v>
      </c>
      <c r="L17" s="17">
        <f t="shared" si="4"/>
        <v>50.111788617886177</v>
      </c>
      <c r="M17" s="17">
        <f t="shared" si="5"/>
        <v>10.89</v>
      </c>
      <c r="N17" s="17">
        <v>27.8</v>
      </c>
      <c r="O17" s="17">
        <f t="shared" si="6"/>
        <v>48.471248246844318</v>
      </c>
      <c r="P17" s="17">
        <v>25.29</v>
      </c>
      <c r="Q17" s="17">
        <f t="shared" si="7"/>
        <v>48.910614525139664</v>
      </c>
      <c r="R17" s="17">
        <f t="shared" si="8"/>
        <v>-2.5100000000000016</v>
      </c>
      <c r="S17" s="17">
        <v>25.04</v>
      </c>
      <c r="T17" s="17">
        <f t="shared" si="9"/>
        <v>51.313868613138681</v>
      </c>
      <c r="U17" s="17">
        <v>24.55</v>
      </c>
      <c r="V17" s="17">
        <f t="shared" si="10"/>
        <v>47.384140061791967</v>
      </c>
      <c r="W17" s="17">
        <f t="shared" si="11"/>
        <v>-0.48999999999999844</v>
      </c>
      <c r="X17" s="17">
        <v>37.799999999999997</v>
      </c>
      <c r="Y17" s="17">
        <f t="shared" si="12"/>
        <v>49.725330620549336</v>
      </c>
      <c r="Z17" s="17">
        <v>38.43</v>
      </c>
      <c r="AA17" s="17">
        <f t="shared" si="13"/>
        <v>49.421276595744679</v>
      </c>
      <c r="AB17" s="17">
        <f t="shared" si="14"/>
        <v>0.63000000000000256</v>
      </c>
      <c r="AC17" s="17">
        <v>57.75</v>
      </c>
      <c r="AD17" s="15">
        <f t="shared" si="15"/>
        <v>46.077075098814234</v>
      </c>
      <c r="AE17" s="17">
        <v>60</v>
      </c>
      <c r="AF17" s="17">
        <f t="shared" si="16"/>
        <v>49.833916083916087</v>
      </c>
      <c r="AG17" s="17">
        <f t="shared" si="17"/>
        <v>2.25</v>
      </c>
      <c r="AH17" s="17">
        <v>43</v>
      </c>
      <c r="AI17" s="17">
        <f t="shared" si="18"/>
        <v>48.878394332939784</v>
      </c>
      <c r="AJ17" s="17">
        <v>37.5</v>
      </c>
      <c r="AK17" s="17">
        <f t="shared" si="19"/>
        <v>46.390728476821188</v>
      </c>
      <c r="AL17" s="17">
        <f t="shared" si="20"/>
        <v>-5.5</v>
      </c>
      <c r="AM17" s="17">
        <v>44</v>
      </c>
      <c r="AN17" s="17">
        <f t="shared" si="21"/>
        <v>48.41927303465765</v>
      </c>
      <c r="AO17" s="17">
        <v>42.86</v>
      </c>
      <c r="AP17" s="17">
        <f t="shared" si="22"/>
        <v>48.03468208092486</v>
      </c>
      <c r="AQ17" s="17">
        <f t="shared" si="23"/>
        <v>-1.1400000000000006</v>
      </c>
      <c r="AR17" s="17">
        <f t="shared" si="24"/>
        <v>40.01</v>
      </c>
      <c r="AS17" s="17">
        <f t="shared" si="25"/>
        <v>49.137451793886186</v>
      </c>
      <c r="AT17" s="17">
        <f t="shared" si="26"/>
        <v>39.032499999999999</v>
      </c>
      <c r="AU17" s="17">
        <f t="shared" si="27"/>
        <v>48.655977238131797</v>
      </c>
      <c r="AV17" s="17">
        <f t="shared" si="28"/>
        <v>-0.97749999999999915</v>
      </c>
      <c r="AW17" s="17">
        <f t="shared" si="29"/>
        <v>-0.48147455575438869</v>
      </c>
      <c r="AX17" s="50">
        <v>3</v>
      </c>
    </row>
    <row r="18" spans="1:50">
      <c r="A18" s="15">
        <v>13</v>
      </c>
      <c r="B18" s="15" t="s">
        <v>18</v>
      </c>
      <c r="C18" s="63">
        <v>14</v>
      </c>
      <c r="D18" s="17">
        <v>43.94</v>
      </c>
      <c r="E18" s="17">
        <f t="shared" si="0"/>
        <v>48.714425907752698</v>
      </c>
      <c r="F18" s="17">
        <v>36.090000000000003</v>
      </c>
      <c r="G18" s="17">
        <f t="shared" si="1"/>
        <v>50.05995203836931</v>
      </c>
      <c r="H18" s="17">
        <f t="shared" si="2"/>
        <v>-7.8499999999999943</v>
      </c>
      <c r="I18" s="17">
        <v>42</v>
      </c>
      <c r="J18" s="17">
        <f t="shared" si="3"/>
        <v>52.911133810010213</v>
      </c>
      <c r="K18" s="17">
        <v>48.14</v>
      </c>
      <c r="L18" s="17">
        <f t="shared" si="4"/>
        <v>49.959349593495936</v>
      </c>
      <c r="M18" s="17">
        <f t="shared" si="5"/>
        <v>6.1400000000000006</v>
      </c>
      <c r="N18" s="17">
        <v>29.11</v>
      </c>
      <c r="O18" s="17">
        <f t="shared" si="6"/>
        <v>50.308555399719495</v>
      </c>
      <c r="P18" s="17">
        <v>29.29</v>
      </c>
      <c r="Q18" s="17">
        <f t="shared" si="7"/>
        <v>54.497206703910614</v>
      </c>
      <c r="R18" s="17">
        <f t="shared" si="8"/>
        <v>0.17999999999999972</v>
      </c>
      <c r="S18" s="17">
        <v>25.33</v>
      </c>
      <c r="T18" s="17">
        <f t="shared" si="9"/>
        <v>51.666666666666664</v>
      </c>
      <c r="U18" s="17">
        <v>26.29</v>
      </c>
      <c r="V18" s="17">
        <f t="shared" si="10"/>
        <v>49.176107106076209</v>
      </c>
      <c r="W18" s="17">
        <f t="shared" si="11"/>
        <v>0.96000000000000085</v>
      </c>
      <c r="X18" s="17">
        <v>34.67</v>
      </c>
      <c r="Y18" s="17">
        <f t="shared" si="12"/>
        <v>46.541200406917604</v>
      </c>
      <c r="Z18" s="17">
        <v>36.57</v>
      </c>
      <c r="AA18" s="17">
        <f t="shared" si="13"/>
        <v>47.838297872340426</v>
      </c>
      <c r="AB18" s="17">
        <f t="shared" si="14"/>
        <v>1.8999999999999986</v>
      </c>
      <c r="AC18" s="17">
        <v>63.61</v>
      </c>
      <c r="AD18" s="15">
        <f t="shared" si="15"/>
        <v>51.867588932806328</v>
      </c>
      <c r="AE18" s="17">
        <v>55.71</v>
      </c>
      <c r="AF18" s="17">
        <f t="shared" si="16"/>
        <v>46.083916083916087</v>
      </c>
      <c r="AG18" s="17">
        <f t="shared" si="17"/>
        <v>-7.8999999999999986</v>
      </c>
      <c r="AH18" s="17">
        <v>41.67</v>
      </c>
      <c r="AI18" s="17">
        <f t="shared" si="18"/>
        <v>47.308146399055488</v>
      </c>
      <c r="AJ18" s="17">
        <v>33.75</v>
      </c>
      <c r="AK18" s="17">
        <f t="shared" si="19"/>
        <v>42.251655629139073</v>
      </c>
      <c r="AL18" s="17">
        <f t="shared" si="20"/>
        <v>-7.9200000000000017</v>
      </c>
      <c r="AM18" s="17">
        <v>42.44</v>
      </c>
      <c r="AN18" s="17">
        <f t="shared" si="21"/>
        <v>47.100591715976329</v>
      </c>
      <c r="AO18" s="17">
        <v>46.14</v>
      </c>
      <c r="AP18" s="17">
        <f t="shared" si="22"/>
        <v>51.194605009633911</v>
      </c>
      <c r="AQ18" s="17">
        <f t="shared" si="23"/>
        <v>3.7000000000000028</v>
      </c>
      <c r="AR18" s="17">
        <f t="shared" si="24"/>
        <v>40.346250000000005</v>
      </c>
      <c r="AS18" s="17">
        <f t="shared" si="25"/>
        <v>49.552288654863105</v>
      </c>
      <c r="AT18" s="17">
        <f t="shared" si="26"/>
        <v>38.997500000000002</v>
      </c>
      <c r="AU18" s="17">
        <f t="shared" si="27"/>
        <v>48.882636254610198</v>
      </c>
      <c r="AV18" s="17">
        <f t="shared" si="28"/>
        <v>-1.3487500000000026</v>
      </c>
      <c r="AW18" s="17">
        <f t="shared" si="29"/>
        <v>-0.6696524002529074</v>
      </c>
      <c r="AX18" s="50">
        <v>5</v>
      </c>
    </row>
    <row r="19" spans="1:50">
      <c r="A19" s="15">
        <v>14</v>
      </c>
      <c r="B19" s="15" t="s">
        <v>0</v>
      </c>
      <c r="C19" s="63">
        <v>17</v>
      </c>
      <c r="D19" s="17">
        <v>48.13</v>
      </c>
      <c r="E19" s="17">
        <f t="shared" si="0"/>
        <v>52.82630029440628</v>
      </c>
      <c r="F19" s="17">
        <v>36.51</v>
      </c>
      <c r="G19" s="17">
        <f t="shared" si="1"/>
        <v>50.563549160671464</v>
      </c>
      <c r="H19" s="17">
        <f t="shared" si="2"/>
        <v>-11.620000000000005</v>
      </c>
      <c r="I19" s="17">
        <v>38.590000000000003</v>
      </c>
      <c r="J19" s="17">
        <f t="shared" si="3"/>
        <v>49.427987742594489</v>
      </c>
      <c r="K19" s="17">
        <v>46.35</v>
      </c>
      <c r="L19" s="17">
        <f t="shared" si="4"/>
        <v>48.140243902439025</v>
      </c>
      <c r="M19" s="17">
        <f t="shared" si="5"/>
        <v>7.759999999999998</v>
      </c>
      <c r="N19" s="17">
        <v>30.35</v>
      </c>
      <c r="O19" s="17">
        <f t="shared" si="6"/>
        <v>52.047685834502104</v>
      </c>
      <c r="P19" s="17">
        <v>25.76</v>
      </c>
      <c r="Q19" s="17">
        <f t="shared" si="7"/>
        <v>49.567039106145252</v>
      </c>
      <c r="R19" s="17">
        <f t="shared" si="8"/>
        <v>-4.59</v>
      </c>
      <c r="S19" s="17">
        <v>24.56</v>
      </c>
      <c r="T19" s="17">
        <f t="shared" si="9"/>
        <v>50.729927007299267</v>
      </c>
      <c r="U19" s="17">
        <v>29.6</v>
      </c>
      <c r="V19" s="17">
        <f t="shared" si="10"/>
        <v>52.58496395468589</v>
      </c>
      <c r="W19" s="17">
        <f t="shared" si="11"/>
        <v>5.0400000000000027</v>
      </c>
      <c r="X19" s="17">
        <v>35.18</v>
      </c>
      <c r="Y19" s="17">
        <f t="shared" si="12"/>
        <v>47.060020345879956</v>
      </c>
      <c r="Z19" s="17">
        <v>37.53</v>
      </c>
      <c r="AA19" s="17">
        <f t="shared" si="13"/>
        <v>48.655319148936172</v>
      </c>
      <c r="AB19" s="17">
        <f t="shared" si="14"/>
        <v>2.3500000000000014</v>
      </c>
      <c r="AC19" s="17">
        <v>66.180000000000007</v>
      </c>
      <c r="AD19" s="15">
        <f t="shared" si="15"/>
        <v>54.407114624505937</v>
      </c>
      <c r="AE19" s="17">
        <v>60.74</v>
      </c>
      <c r="AF19" s="17">
        <f t="shared" si="16"/>
        <v>50.480769230769234</v>
      </c>
      <c r="AG19" s="17">
        <f t="shared" si="17"/>
        <v>-5.4400000000000048</v>
      </c>
      <c r="AH19" s="17">
        <v>42.5</v>
      </c>
      <c r="AI19" s="17">
        <f t="shared" si="18"/>
        <v>48.288075560802831</v>
      </c>
      <c r="AJ19" s="17">
        <v>44.26</v>
      </c>
      <c r="AK19" s="17">
        <f t="shared" si="19"/>
        <v>53.852097130242818</v>
      </c>
      <c r="AL19" s="17">
        <f t="shared" si="20"/>
        <v>1.759999999999998</v>
      </c>
      <c r="AM19" s="17">
        <v>51.41</v>
      </c>
      <c r="AN19" s="17">
        <f t="shared" si="21"/>
        <v>54.683009298393912</v>
      </c>
      <c r="AO19" s="17">
        <v>44.12</v>
      </c>
      <c r="AP19" s="17">
        <f t="shared" si="22"/>
        <v>49.248554913294797</v>
      </c>
      <c r="AQ19" s="17">
        <f t="shared" si="23"/>
        <v>-7.2899999999999991</v>
      </c>
      <c r="AR19" s="17">
        <f t="shared" si="24"/>
        <v>42.112499999999997</v>
      </c>
      <c r="AS19" s="17">
        <f t="shared" si="25"/>
        <v>51.1837650885481</v>
      </c>
      <c r="AT19" s="17">
        <f t="shared" si="26"/>
        <v>40.608750000000001</v>
      </c>
      <c r="AU19" s="17">
        <f t="shared" si="27"/>
        <v>50.386567068398087</v>
      </c>
      <c r="AV19" s="17">
        <f t="shared" si="28"/>
        <v>-1.5037499999999966</v>
      </c>
      <c r="AW19" s="17">
        <f t="shared" si="29"/>
        <v>-0.79719802015001306</v>
      </c>
      <c r="AX19" s="50">
        <v>4</v>
      </c>
    </row>
    <row r="20" spans="1:50">
      <c r="A20" s="15">
        <v>15</v>
      </c>
      <c r="B20" s="15" t="s">
        <v>23</v>
      </c>
      <c r="C20" s="63">
        <v>10</v>
      </c>
      <c r="D20" s="17">
        <v>52.14</v>
      </c>
      <c r="E20" s="17">
        <f t="shared" si="0"/>
        <v>56.761530912659474</v>
      </c>
      <c r="F20" s="17">
        <v>37.15</v>
      </c>
      <c r="G20" s="17">
        <f t="shared" si="1"/>
        <v>51.330935251798557</v>
      </c>
      <c r="H20" s="17">
        <f t="shared" si="2"/>
        <v>-14.990000000000002</v>
      </c>
      <c r="I20" s="17">
        <v>40.909999999999997</v>
      </c>
      <c r="J20" s="17">
        <f t="shared" si="3"/>
        <v>51.797752808988761</v>
      </c>
      <c r="K20" s="17">
        <v>49.8</v>
      </c>
      <c r="L20" s="17">
        <f t="shared" si="4"/>
        <v>51.646341463414629</v>
      </c>
      <c r="M20" s="17">
        <f t="shared" si="5"/>
        <v>8.89</v>
      </c>
      <c r="N20" s="17">
        <v>31.45</v>
      </c>
      <c r="O20" s="17">
        <f t="shared" si="6"/>
        <v>53.590462833099579</v>
      </c>
      <c r="P20" s="17">
        <v>30.2</v>
      </c>
      <c r="Q20" s="17">
        <f t="shared" si="7"/>
        <v>55.768156424581001</v>
      </c>
      <c r="R20" s="17">
        <f t="shared" si="8"/>
        <v>-1.25</v>
      </c>
      <c r="S20" s="17">
        <v>28.15</v>
      </c>
      <c r="T20" s="17">
        <f t="shared" si="9"/>
        <v>55.097323600973233</v>
      </c>
      <c r="U20" s="17">
        <v>32.880000000000003</v>
      </c>
      <c r="V20" s="17">
        <f t="shared" si="10"/>
        <v>55.962924819773434</v>
      </c>
      <c r="W20" s="17">
        <f t="shared" si="11"/>
        <v>4.730000000000004</v>
      </c>
      <c r="X20" s="17">
        <v>45.27</v>
      </c>
      <c r="Y20" s="17">
        <f t="shared" si="12"/>
        <v>57.324516785350966</v>
      </c>
      <c r="Z20" s="17">
        <v>47.6</v>
      </c>
      <c r="AA20" s="17">
        <f t="shared" si="13"/>
        <v>57.225531914893622</v>
      </c>
      <c r="AB20" s="17">
        <f t="shared" si="14"/>
        <v>2.3299999999999983</v>
      </c>
      <c r="AC20" s="17">
        <v>67.73</v>
      </c>
      <c r="AD20" s="15">
        <f t="shared" si="15"/>
        <v>55.938735177865617</v>
      </c>
      <c r="AE20" s="17">
        <v>71</v>
      </c>
      <c r="AF20" s="17">
        <f t="shared" si="16"/>
        <v>59.4493006993007</v>
      </c>
      <c r="AG20" s="17">
        <f t="shared" si="17"/>
        <v>3.269999999999996</v>
      </c>
      <c r="AH20" s="17">
        <v>53.41</v>
      </c>
      <c r="AI20" s="17">
        <f t="shared" si="18"/>
        <v>61.168831168831161</v>
      </c>
      <c r="AJ20" s="17">
        <v>42.75</v>
      </c>
      <c r="AK20" s="17">
        <f t="shared" si="19"/>
        <v>52.185430463576154</v>
      </c>
      <c r="AL20" s="17">
        <f t="shared" si="20"/>
        <v>-10.659999999999997</v>
      </c>
      <c r="AM20" s="17">
        <v>51.45</v>
      </c>
      <c r="AN20" s="17">
        <f t="shared" si="21"/>
        <v>54.716821639898569</v>
      </c>
      <c r="AO20" s="17">
        <v>49</v>
      </c>
      <c r="AP20" s="17">
        <f t="shared" si="22"/>
        <v>53.949903660886321</v>
      </c>
      <c r="AQ20" s="17">
        <f t="shared" si="23"/>
        <v>-2.4500000000000028</v>
      </c>
      <c r="AR20" s="17">
        <f t="shared" si="24"/>
        <v>46.313750000000006</v>
      </c>
      <c r="AS20" s="17">
        <f t="shared" si="25"/>
        <v>55.799496865958425</v>
      </c>
      <c r="AT20" s="17">
        <f t="shared" si="26"/>
        <v>45.047499999999999</v>
      </c>
      <c r="AU20" s="17">
        <f t="shared" si="27"/>
        <v>54.689815587278048</v>
      </c>
      <c r="AV20" s="17">
        <f t="shared" si="28"/>
        <v>-1.2662500000000065</v>
      </c>
      <c r="AW20" s="17">
        <f t="shared" si="29"/>
        <v>-1.1096812786803767</v>
      </c>
      <c r="AX20" s="50">
        <v>4</v>
      </c>
    </row>
    <row r="21" spans="1:50">
      <c r="A21" s="15">
        <v>16</v>
      </c>
      <c r="B21" s="15" t="s">
        <v>7</v>
      </c>
      <c r="C21" s="63">
        <v>36</v>
      </c>
      <c r="D21" s="17">
        <v>43.3</v>
      </c>
      <c r="E21" s="17">
        <f t="shared" si="0"/>
        <v>48.086359175662409</v>
      </c>
      <c r="F21" s="17">
        <v>34.31</v>
      </c>
      <c r="G21" s="17">
        <f t="shared" si="1"/>
        <v>47.925659472422069</v>
      </c>
      <c r="H21" s="17">
        <f t="shared" si="2"/>
        <v>-8.9899999999999949</v>
      </c>
      <c r="I21" s="17">
        <v>37.03</v>
      </c>
      <c r="J21" s="17">
        <f t="shared" si="3"/>
        <v>47.834525025536266</v>
      </c>
      <c r="K21" s="17">
        <v>45.11</v>
      </c>
      <c r="L21" s="17">
        <f t="shared" si="4"/>
        <v>46.880081300813011</v>
      </c>
      <c r="M21" s="17">
        <f t="shared" si="5"/>
        <v>8.0799999999999983</v>
      </c>
      <c r="N21" s="17">
        <v>27.66</v>
      </c>
      <c r="O21" s="17">
        <f t="shared" si="6"/>
        <v>48.274894810659184</v>
      </c>
      <c r="P21" s="17">
        <v>26.89</v>
      </c>
      <c r="Q21" s="17">
        <f t="shared" si="7"/>
        <v>51.145251396648042</v>
      </c>
      <c r="R21" s="17">
        <f t="shared" si="8"/>
        <v>-0.76999999999999957</v>
      </c>
      <c r="S21" s="17">
        <v>25.97</v>
      </c>
      <c r="T21" s="17">
        <f t="shared" si="9"/>
        <v>52.445255474452551</v>
      </c>
      <c r="U21" s="17">
        <v>24.82</v>
      </c>
      <c r="V21" s="17">
        <f t="shared" si="10"/>
        <v>47.662203913491247</v>
      </c>
      <c r="W21" s="17">
        <f t="shared" si="11"/>
        <v>-1.1499999999999986</v>
      </c>
      <c r="X21" s="17">
        <v>35.93</v>
      </c>
      <c r="Y21" s="17">
        <f t="shared" si="12"/>
        <v>47.822990844354017</v>
      </c>
      <c r="Z21" s="17">
        <v>34.39</v>
      </c>
      <c r="AA21" s="17">
        <f t="shared" si="13"/>
        <v>45.982978723404258</v>
      </c>
      <c r="AB21" s="17">
        <f t="shared" si="14"/>
        <v>-1.5399999999999991</v>
      </c>
      <c r="AC21" s="17">
        <v>60</v>
      </c>
      <c r="AD21" s="15">
        <f t="shared" si="15"/>
        <v>48.300395256917</v>
      </c>
      <c r="AE21" s="17">
        <v>53.54</v>
      </c>
      <c r="AF21" s="17">
        <f t="shared" si="16"/>
        <v>44.18706293706294</v>
      </c>
      <c r="AG21" s="17">
        <f t="shared" si="17"/>
        <v>-6.4600000000000009</v>
      </c>
      <c r="AH21" s="17">
        <v>40</v>
      </c>
      <c r="AI21" s="17">
        <f t="shared" si="18"/>
        <v>45.336481700118057</v>
      </c>
      <c r="AJ21" s="17">
        <v>38.26</v>
      </c>
      <c r="AK21" s="17">
        <f t="shared" si="19"/>
        <v>47.229580573951431</v>
      </c>
      <c r="AL21" s="17">
        <f t="shared" si="20"/>
        <v>-1.740000000000002</v>
      </c>
      <c r="AM21" s="17">
        <v>46.07</v>
      </c>
      <c r="AN21" s="17">
        <f t="shared" si="21"/>
        <v>50.169061707523248</v>
      </c>
      <c r="AO21" s="17">
        <v>41.78</v>
      </c>
      <c r="AP21" s="17">
        <f t="shared" si="22"/>
        <v>46.994219653179194</v>
      </c>
      <c r="AQ21" s="17">
        <f t="shared" si="23"/>
        <v>-4.2899999999999991</v>
      </c>
      <c r="AR21" s="17">
        <f t="shared" si="24"/>
        <v>39.494999999999997</v>
      </c>
      <c r="AS21" s="17">
        <f t="shared" si="25"/>
        <v>48.533745499402841</v>
      </c>
      <c r="AT21" s="17">
        <f t="shared" si="26"/>
        <v>37.387500000000003</v>
      </c>
      <c r="AU21" s="17">
        <f t="shared" si="27"/>
        <v>47.250879746371517</v>
      </c>
      <c r="AV21" s="17">
        <f t="shared" si="28"/>
        <v>-2.1074999999999946</v>
      </c>
      <c r="AW21" s="17">
        <f t="shared" si="29"/>
        <v>-1.2828657530313237</v>
      </c>
      <c r="AX21" s="50">
        <v>1</v>
      </c>
    </row>
    <row r="22" spans="1:50">
      <c r="A22" s="15">
        <v>17</v>
      </c>
      <c r="B22" s="15" t="s">
        <v>26</v>
      </c>
      <c r="C22" s="63">
        <v>15</v>
      </c>
      <c r="D22" s="17">
        <v>41.08</v>
      </c>
      <c r="E22" s="17">
        <f t="shared" si="0"/>
        <v>45.907752698724238</v>
      </c>
      <c r="F22" s="17">
        <v>30.1</v>
      </c>
      <c r="G22" s="17">
        <f t="shared" si="1"/>
        <v>42.877697841726622</v>
      </c>
      <c r="H22" s="17">
        <f t="shared" si="2"/>
        <v>-10.979999999999997</v>
      </c>
      <c r="I22" s="17">
        <v>36.74</v>
      </c>
      <c r="J22" s="17">
        <f t="shared" si="3"/>
        <v>47.538304392236981</v>
      </c>
      <c r="K22" s="17">
        <v>45.47</v>
      </c>
      <c r="L22" s="17">
        <f t="shared" si="4"/>
        <v>47.24593495934959</v>
      </c>
      <c r="M22" s="17">
        <f t="shared" si="5"/>
        <v>8.7299999999999969</v>
      </c>
      <c r="N22" s="17">
        <v>28.74</v>
      </c>
      <c r="O22" s="17">
        <f t="shared" si="6"/>
        <v>49.789621318373065</v>
      </c>
      <c r="P22" s="17">
        <v>23.87</v>
      </c>
      <c r="Q22" s="17">
        <f t="shared" si="7"/>
        <v>46.927374301675982</v>
      </c>
      <c r="R22" s="17">
        <f t="shared" si="8"/>
        <v>-4.8699999999999974</v>
      </c>
      <c r="S22" s="17">
        <v>18.989999999999998</v>
      </c>
      <c r="T22" s="17">
        <f t="shared" si="9"/>
        <v>43.953771289537713</v>
      </c>
      <c r="U22" s="17">
        <v>27.2</v>
      </c>
      <c r="V22" s="17">
        <f t="shared" si="10"/>
        <v>50.113285272914517</v>
      </c>
      <c r="W22" s="17">
        <f t="shared" si="11"/>
        <v>8.2100000000000009</v>
      </c>
      <c r="X22" s="17">
        <v>38</v>
      </c>
      <c r="Y22" s="17">
        <f t="shared" si="12"/>
        <v>49.928789420142422</v>
      </c>
      <c r="Z22" s="17">
        <v>34.67</v>
      </c>
      <c r="AA22" s="17">
        <f t="shared" si="13"/>
        <v>46.221276595744683</v>
      </c>
      <c r="AB22" s="17">
        <f t="shared" si="14"/>
        <v>-3.3299999999999983</v>
      </c>
      <c r="AC22" s="17">
        <v>59.61</v>
      </c>
      <c r="AD22" s="15">
        <f t="shared" si="15"/>
        <v>47.915019762845851</v>
      </c>
      <c r="AE22" s="17">
        <v>56.33</v>
      </c>
      <c r="AF22" s="17">
        <f t="shared" si="16"/>
        <v>46.625874125874127</v>
      </c>
      <c r="AG22" s="17">
        <f t="shared" si="17"/>
        <v>-3.2800000000000011</v>
      </c>
      <c r="AH22" s="17">
        <v>42.11</v>
      </c>
      <c r="AI22" s="17">
        <f t="shared" si="18"/>
        <v>47.827626918536005</v>
      </c>
      <c r="AJ22" s="17">
        <v>34.67</v>
      </c>
      <c r="AK22" s="17">
        <f t="shared" si="19"/>
        <v>43.267108167770417</v>
      </c>
      <c r="AL22" s="17">
        <f t="shared" si="20"/>
        <v>-7.4399999999999977</v>
      </c>
      <c r="AM22" s="17">
        <v>41.47</v>
      </c>
      <c r="AN22" s="17">
        <f t="shared" si="21"/>
        <v>46.280642434488591</v>
      </c>
      <c r="AO22" s="17">
        <v>39.869999999999997</v>
      </c>
      <c r="AP22" s="17">
        <f t="shared" si="22"/>
        <v>45.154142581888244</v>
      </c>
      <c r="AQ22" s="17">
        <f t="shared" si="23"/>
        <v>-1.6000000000000014</v>
      </c>
      <c r="AR22" s="17">
        <f t="shared" si="24"/>
        <v>38.342500000000001</v>
      </c>
      <c r="AS22" s="17">
        <f t="shared" si="25"/>
        <v>47.392691029360613</v>
      </c>
      <c r="AT22" s="17">
        <f t="shared" si="26"/>
        <v>36.522500000000001</v>
      </c>
      <c r="AU22" s="17">
        <f t="shared" si="27"/>
        <v>46.054086730868022</v>
      </c>
      <c r="AV22" s="17">
        <f t="shared" si="28"/>
        <v>-1.8200000000000003</v>
      </c>
      <c r="AW22" s="17">
        <f t="shared" si="29"/>
        <v>-1.3386042984925908</v>
      </c>
      <c r="AX22" s="50">
        <v>2</v>
      </c>
    </row>
    <row r="23" spans="1:50">
      <c r="A23" s="15">
        <v>18</v>
      </c>
      <c r="B23" s="15" t="s">
        <v>24</v>
      </c>
      <c r="C23" s="63">
        <v>13</v>
      </c>
      <c r="D23" s="17">
        <v>49.65</v>
      </c>
      <c r="E23" s="17">
        <f t="shared" si="0"/>
        <v>54.317958783120702</v>
      </c>
      <c r="F23" s="17">
        <v>38.950000000000003</v>
      </c>
      <c r="G23" s="17">
        <f t="shared" si="1"/>
        <v>53.489208633093533</v>
      </c>
      <c r="H23" s="17">
        <f t="shared" si="2"/>
        <v>-10.699999999999996</v>
      </c>
      <c r="I23" s="17">
        <v>44.78</v>
      </c>
      <c r="J23" s="17">
        <f t="shared" si="3"/>
        <v>55.750766087844745</v>
      </c>
      <c r="K23" s="17">
        <v>50.15</v>
      </c>
      <c r="L23" s="17">
        <f t="shared" si="4"/>
        <v>52.002032520325201</v>
      </c>
      <c r="M23" s="17">
        <f t="shared" si="5"/>
        <v>5.3699999999999974</v>
      </c>
      <c r="N23" s="17">
        <v>26.44</v>
      </c>
      <c r="O23" s="17">
        <f t="shared" si="6"/>
        <v>46.563814866760168</v>
      </c>
      <c r="P23" s="17">
        <v>26.62</v>
      </c>
      <c r="Q23" s="17">
        <f t="shared" si="7"/>
        <v>50.768156424581008</v>
      </c>
      <c r="R23" s="17">
        <f t="shared" si="8"/>
        <v>0.17999999999999972</v>
      </c>
      <c r="S23" s="17">
        <v>26</v>
      </c>
      <c r="T23" s="17">
        <f t="shared" si="9"/>
        <v>52.481751824817515</v>
      </c>
      <c r="U23" s="17">
        <v>26.58</v>
      </c>
      <c r="V23" s="17">
        <f t="shared" si="10"/>
        <v>49.474768280123584</v>
      </c>
      <c r="W23" s="17">
        <f t="shared" si="11"/>
        <v>0.57999999999999829</v>
      </c>
      <c r="X23" s="17">
        <v>47.33</v>
      </c>
      <c r="Y23" s="17">
        <f t="shared" si="12"/>
        <v>59.42014242115971</v>
      </c>
      <c r="Z23" s="17">
        <v>45.23</v>
      </c>
      <c r="AA23" s="17">
        <f t="shared" si="13"/>
        <v>55.208510638297867</v>
      </c>
      <c r="AB23" s="17">
        <f t="shared" si="14"/>
        <v>-2.1000000000000014</v>
      </c>
      <c r="AC23" s="17">
        <v>65.14</v>
      </c>
      <c r="AD23" s="15">
        <f t="shared" si="15"/>
        <v>53.37944664031621</v>
      </c>
      <c r="AE23" s="17">
        <v>59.62</v>
      </c>
      <c r="AF23" s="17">
        <f t="shared" si="16"/>
        <v>49.501748251748253</v>
      </c>
      <c r="AG23" s="17">
        <f t="shared" si="17"/>
        <v>-5.5200000000000031</v>
      </c>
      <c r="AH23" s="17">
        <v>43.75</v>
      </c>
      <c r="AI23" s="17">
        <f t="shared" si="18"/>
        <v>49.763872491145214</v>
      </c>
      <c r="AJ23" s="17">
        <v>43.85</v>
      </c>
      <c r="AK23" s="17">
        <f t="shared" si="19"/>
        <v>53.399558498896248</v>
      </c>
      <c r="AL23" s="17">
        <f t="shared" si="20"/>
        <v>0.10000000000000142</v>
      </c>
      <c r="AM23" s="17">
        <v>53.67</v>
      </c>
      <c r="AN23" s="17">
        <f t="shared" si="21"/>
        <v>56.593406593406598</v>
      </c>
      <c r="AO23" s="17">
        <v>47.08</v>
      </c>
      <c r="AP23" s="17">
        <f t="shared" si="22"/>
        <v>52.100192678227359</v>
      </c>
      <c r="AQ23" s="17">
        <f t="shared" si="23"/>
        <v>-6.5900000000000034</v>
      </c>
      <c r="AR23" s="17">
        <f t="shared" si="24"/>
        <v>44.594999999999999</v>
      </c>
      <c r="AS23" s="17">
        <f t="shared" si="25"/>
        <v>53.533894963571349</v>
      </c>
      <c r="AT23" s="17">
        <f t="shared" si="26"/>
        <v>42.26</v>
      </c>
      <c r="AU23" s="17">
        <f t="shared" si="27"/>
        <v>51.993021990661632</v>
      </c>
      <c r="AV23" s="17">
        <f t="shared" si="28"/>
        <v>-2.3350000000000009</v>
      </c>
      <c r="AW23" s="17">
        <f t="shared" si="29"/>
        <v>-1.5408729729097175</v>
      </c>
      <c r="AX23" s="50">
        <v>4</v>
      </c>
    </row>
    <row r="24" spans="1:50">
      <c r="A24" s="15">
        <v>19</v>
      </c>
      <c r="B24" s="15" t="s">
        <v>21</v>
      </c>
      <c r="C24" s="63">
        <v>8</v>
      </c>
      <c r="D24" s="17">
        <v>44.28</v>
      </c>
      <c r="E24" s="17">
        <f t="shared" si="0"/>
        <v>49.048086359175663</v>
      </c>
      <c r="F24" s="17">
        <v>32.21</v>
      </c>
      <c r="G24" s="17">
        <f t="shared" si="1"/>
        <v>45.407673860911274</v>
      </c>
      <c r="H24" s="17">
        <f t="shared" si="2"/>
        <v>-12.07</v>
      </c>
      <c r="I24" s="17">
        <v>37.6</v>
      </c>
      <c r="J24" s="17">
        <f t="shared" si="3"/>
        <v>48.41675178753831</v>
      </c>
      <c r="K24" s="17">
        <v>47.75</v>
      </c>
      <c r="L24" s="17">
        <f t="shared" si="4"/>
        <v>49.5630081300813</v>
      </c>
      <c r="M24" s="17">
        <f t="shared" si="5"/>
        <v>10.149999999999999</v>
      </c>
      <c r="N24" s="17">
        <v>34.799999999999997</v>
      </c>
      <c r="O24" s="17">
        <f t="shared" si="6"/>
        <v>58.288920056100977</v>
      </c>
      <c r="P24" s="17">
        <v>26.5</v>
      </c>
      <c r="Q24" s="17">
        <f t="shared" si="7"/>
        <v>50.600558659217874</v>
      </c>
      <c r="R24" s="17">
        <f t="shared" si="8"/>
        <v>-8.2999999999999972</v>
      </c>
      <c r="S24" s="17">
        <v>19.68</v>
      </c>
      <c r="T24" s="17">
        <f t="shared" si="9"/>
        <v>44.79318734793187</v>
      </c>
      <c r="U24" s="17">
        <v>22.8</v>
      </c>
      <c r="V24" s="17">
        <f t="shared" si="10"/>
        <v>45.581874356333678</v>
      </c>
      <c r="W24" s="17">
        <f t="shared" si="11"/>
        <v>3.120000000000001</v>
      </c>
      <c r="X24" s="17">
        <v>33.6</v>
      </c>
      <c r="Y24" s="17">
        <f t="shared" si="12"/>
        <v>45.452695829094608</v>
      </c>
      <c r="Z24" s="17">
        <v>32.5</v>
      </c>
      <c r="AA24" s="17">
        <f t="shared" si="13"/>
        <v>44.374468085106386</v>
      </c>
      <c r="AB24" s="17">
        <f t="shared" si="14"/>
        <v>-1.1000000000000014</v>
      </c>
      <c r="AC24" s="17">
        <v>63.5</v>
      </c>
      <c r="AD24" s="15">
        <f t="shared" si="15"/>
        <v>51.758893280632414</v>
      </c>
      <c r="AE24" s="17">
        <v>60.31</v>
      </c>
      <c r="AF24" s="17">
        <f t="shared" si="16"/>
        <v>50.104895104895107</v>
      </c>
      <c r="AG24" s="17">
        <f t="shared" si="17"/>
        <v>-3.1899999999999977</v>
      </c>
      <c r="AH24" s="17">
        <v>43.5</v>
      </c>
      <c r="AI24" s="17">
        <f t="shared" si="18"/>
        <v>49.468713105076738</v>
      </c>
      <c r="AJ24" s="17">
        <v>40.630000000000003</v>
      </c>
      <c r="AK24" s="17">
        <f t="shared" si="19"/>
        <v>49.845474613686534</v>
      </c>
      <c r="AL24" s="17">
        <f t="shared" si="20"/>
        <v>-2.8699999999999974</v>
      </c>
      <c r="AM24" s="17">
        <v>44</v>
      </c>
      <c r="AN24" s="17">
        <f t="shared" si="21"/>
        <v>48.41927303465765</v>
      </c>
      <c r="AO24" s="17">
        <v>42.25</v>
      </c>
      <c r="AP24" s="17">
        <f t="shared" si="22"/>
        <v>47.447013487475914</v>
      </c>
      <c r="AQ24" s="17">
        <f t="shared" si="23"/>
        <v>-1.75</v>
      </c>
      <c r="AR24" s="17">
        <f t="shared" si="24"/>
        <v>40.119999999999997</v>
      </c>
      <c r="AS24" s="17">
        <f t="shared" si="25"/>
        <v>49.45581510002603</v>
      </c>
      <c r="AT24" s="17">
        <f t="shared" si="26"/>
        <v>38.118750000000006</v>
      </c>
      <c r="AU24" s="17">
        <f t="shared" si="27"/>
        <v>47.865620787213501</v>
      </c>
      <c r="AV24" s="17">
        <f t="shared" si="28"/>
        <v>-2.0012499999999918</v>
      </c>
      <c r="AW24" s="17">
        <f t="shared" si="29"/>
        <v>-1.5901943128125282</v>
      </c>
      <c r="AX24" s="50">
        <v>2</v>
      </c>
    </row>
    <row r="25" spans="1:50">
      <c r="A25" s="15">
        <v>20</v>
      </c>
      <c r="B25" s="15" t="s">
        <v>1</v>
      </c>
      <c r="C25" s="63">
        <v>8</v>
      </c>
      <c r="D25" s="17">
        <v>40.85</v>
      </c>
      <c r="E25" s="17">
        <f t="shared" si="0"/>
        <v>45.682041216879298</v>
      </c>
      <c r="F25" s="17">
        <v>34.950000000000003</v>
      </c>
      <c r="G25" s="17">
        <f t="shared" si="1"/>
        <v>48.693045563549163</v>
      </c>
      <c r="H25" s="17">
        <f t="shared" si="2"/>
        <v>-5.8999999999999986</v>
      </c>
      <c r="I25" s="17">
        <v>37.33</v>
      </c>
      <c r="J25" s="17">
        <f t="shared" si="3"/>
        <v>48.140960163432069</v>
      </c>
      <c r="K25" s="17">
        <v>51.75</v>
      </c>
      <c r="L25" s="17">
        <f t="shared" si="4"/>
        <v>53.628048780487802</v>
      </c>
      <c r="M25" s="17">
        <f t="shared" si="5"/>
        <v>14.420000000000002</v>
      </c>
      <c r="N25" s="17">
        <v>27</v>
      </c>
      <c r="O25" s="17">
        <f t="shared" si="6"/>
        <v>47.349228611500699</v>
      </c>
      <c r="P25" s="17">
        <v>23.75</v>
      </c>
      <c r="Q25" s="17">
        <f t="shared" si="7"/>
        <v>46.759776536312849</v>
      </c>
      <c r="R25" s="17">
        <f t="shared" si="8"/>
        <v>-3.25</v>
      </c>
      <c r="S25" s="17">
        <v>27.87</v>
      </c>
      <c r="T25" s="17">
        <f t="shared" si="9"/>
        <v>54.756690997566906</v>
      </c>
      <c r="U25" s="17">
        <v>21.2</v>
      </c>
      <c r="V25" s="17">
        <f t="shared" si="10"/>
        <v>43.934088568486096</v>
      </c>
      <c r="W25" s="17">
        <f t="shared" si="11"/>
        <v>-6.6700000000000017</v>
      </c>
      <c r="X25" s="17">
        <v>34</v>
      </c>
      <c r="Y25" s="17">
        <f t="shared" si="12"/>
        <v>45.859613428280774</v>
      </c>
      <c r="Z25" s="17">
        <v>31</v>
      </c>
      <c r="AA25" s="17">
        <f t="shared" si="13"/>
        <v>43.097872340425532</v>
      </c>
      <c r="AB25" s="17">
        <f t="shared" si="14"/>
        <v>-3</v>
      </c>
      <c r="AC25" s="17">
        <v>64.17</v>
      </c>
      <c r="AD25" s="15">
        <f t="shared" si="15"/>
        <v>52.420948616600796</v>
      </c>
      <c r="AE25" s="17">
        <v>59.38</v>
      </c>
      <c r="AF25" s="17">
        <f t="shared" si="16"/>
        <v>49.291958041958047</v>
      </c>
      <c r="AG25" s="17">
        <f t="shared" si="17"/>
        <v>-4.7899999999999991</v>
      </c>
      <c r="AH25" s="17">
        <v>44.58</v>
      </c>
      <c r="AI25" s="17">
        <f t="shared" si="18"/>
        <v>50.743801652892557</v>
      </c>
      <c r="AJ25" s="17">
        <v>36.25</v>
      </c>
      <c r="AK25" s="17">
        <f t="shared" si="19"/>
        <v>45.011037527593814</v>
      </c>
      <c r="AL25" s="17">
        <f t="shared" si="20"/>
        <v>-8.3299999999999983</v>
      </c>
      <c r="AM25" s="17">
        <v>48</v>
      </c>
      <c r="AN25" s="17">
        <f t="shared" si="21"/>
        <v>51.800507185122569</v>
      </c>
      <c r="AO25" s="17">
        <v>46</v>
      </c>
      <c r="AP25" s="17">
        <f t="shared" si="22"/>
        <v>51.059730250481699</v>
      </c>
      <c r="AQ25" s="17">
        <f t="shared" si="23"/>
        <v>-2</v>
      </c>
      <c r="AR25" s="17">
        <f t="shared" si="24"/>
        <v>40.475000000000001</v>
      </c>
      <c r="AS25" s="17">
        <f t="shared" si="25"/>
        <v>49.594223984034457</v>
      </c>
      <c r="AT25" s="17">
        <f t="shared" si="26"/>
        <v>38.034999999999997</v>
      </c>
      <c r="AU25" s="17">
        <f t="shared" si="27"/>
        <v>47.68444470116188</v>
      </c>
      <c r="AV25" s="17">
        <f t="shared" si="28"/>
        <v>-2.4400000000000048</v>
      </c>
      <c r="AW25" s="17">
        <f t="shared" si="29"/>
        <v>-1.9097792828725773</v>
      </c>
      <c r="AX25" s="50">
        <v>1</v>
      </c>
    </row>
    <row r="26" spans="1:50">
      <c r="A26" s="15">
        <v>21</v>
      </c>
      <c r="B26" s="15" t="s">
        <v>16</v>
      </c>
      <c r="C26" s="63">
        <v>7</v>
      </c>
      <c r="D26" s="17">
        <v>46.56</v>
      </c>
      <c r="E26" s="17">
        <f t="shared" si="0"/>
        <v>51.285574092247302</v>
      </c>
      <c r="F26" s="17">
        <v>32.97</v>
      </c>
      <c r="G26" s="17">
        <f t="shared" si="1"/>
        <v>46.318944844124701</v>
      </c>
      <c r="H26" s="17">
        <f t="shared" si="2"/>
        <v>-13.590000000000003</v>
      </c>
      <c r="I26" s="17">
        <v>40.18</v>
      </c>
      <c r="J26" s="17">
        <f t="shared" si="3"/>
        <v>51.05209397344229</v>
      </c>
      <c r="K26" s="17">
        <v>42.29</v>
      </c>
      <c r="L26" s="17">
        <f t="shared" si="4"/>
        <v>44.014227642276424</v>
      </c>
      <c r="M26" s="17">
        <f t="shared" si="5"/>
        <v>2.1099999999999994</v>
      </c>
      <c r="N26" s="17">
        <v>26.91</v>
      </c>
      <c r="O26" s="17">
        <f t="shared" si="6"/>
        <v>47.223001402524545</v>
      </c>
      <c r="P26" s="17">
        <v>29.43</v>
      </c>
      <c r="Q26" s="17">
        <f t="shared" si="7"/>
        <v>54.692737430167597</v>
      </c>
      <c r="R26" s="17">
        <f t="shared" si="8"/>
        <v>2.5199999999999996</v>
      </c>
      <c r="S26" s="17">
        <v>21.53</v>
      </c>
      <c r="T26" s="17">
        <f t="shared" si="9"/>
        <v>47.043795620437955</v>
      </c>
      <c r="U26" s="17">
        <v>26.97</v>
      </c>
      <c r="V26" s="17">
        <f t="shared" si="10"/>
        <v>49.876416065911428</v>
      </c>
      <c r="W26" s="17">
        <f t="shared" si="11"/>
        <v>5.4399999999999977</v>
      </c>
      <c r="X26" s="17">
        <v>45.27</v>
      </c>
      <c r="Y26" s="17">
        <f t="shared" si="12"/>
        <v>57.324516785350966</v>
      </c>
      <c r="Z26" s="17">
        <v>37.71</v>
      </c>
      <c r="AA26" s="17">
        <f t="shared" si="13"/>
        <v>48.808510638297875</v>
      </c>
      <c r="AB26" s="17">
        <f t="shared" si="14"/>
        <v>-7.5600000000000023</v>
      </c>
      <c r="AC26" s="17">
        <v>62.73</v>
      </c>
      <c r="AD26" s="15">
        <f t="shared" si="15"/>
        <v>50.998023715415016</v>
      </c>
      <c r="AE26" s="17">
        <v>60.71</v>
      </c>
      <c r="AF26" s="17">
        <f t="shared" si="16"/>
        <v>50.45454545454546</v>
      </c>
      <c r="AG26" s="17">
        <f t="shared" si="17"/>
        <v>-2.019999999999996</v>
      </c>
      <c r="AH26" s="17">
        <v>46.14</v>
      </c>
      <c r="AI26" s="17">
        <f t="shared" si="18"/>
        <v>52.585596221959854</v>
      </c>
      <c r="AJ26" s="17">
        <v>39.29</v>
      </c>
      <c r="AK26" s="17">
        <f t="shared" si="19"/>
        <v>48.366445916114785</v>
      </c>
      <c r="AL26" s="17">
        <f t="shared" si="20"/>
        <v>-6.8500000000000014</v>
      </c>
      <c r="AM26" s="17">
        <v>46.55</v>
      </c>
      <c r="AN26" s="17">
        <f t="shared" si="21"/>
        <v>50.574809805579036</v>
      </c>
      <c r="AO26" s="17">
        <v>44.57</v>
      </c>
      <c r="AP26" s="17">
        <f t="shared" si="22"/>
        <v>49.682080924855491</v>
      </c>
      <c r="AQ26" s="17">
        <f t="shared" si="23"/>
        <v>-1.9799999999999969</v>
      </c>
      <c r="AR26" s="17">
        <f t="shared" si="24"/>
        <v>41.983750000000001</v>
      </c>
      <c r="AS26" s="17">
        <f t="shared" si="25"/>
        <v>51.01092645211962</v>
      </c>
      <c r="AT26" s="17">
        <f t="shared" si="26"/>
        <v>39.2425</v>
      </c>
      <c r="AU26" s="17">
        <f t="shared" si="27"/>
        <v>49.026738614536718</v>
      </c>
      <c r="AV26" s="17">
        <f t="shared" si="28"/>
        <v>-2.7412500000000009</v>
      </c>
      <c r="AW26" s="17">
        <f t="shared" si="29"/>
        <v>-1.9841878375829012</v>
      </c>
      <c r="AX26" s="50">
        <v>3</v>
      </c>
    </row>
    <row r="27" spans="1:50">
      <c r="A27" s="15">
        <v>22</v>
      </c>
      <c r="B27" s="15" t="s">
        <v>3</v>
      </c>
      <c r="C27" s="63">
        <v>12</v>
      </c>
      <c r="D27" s="17">
        <v>46.74</v>
      </c>
      <c r="E27" s="17">
        <f t="shared" si="0"/>
        <v>51.462217860647698</v>
      </c>
      <c r="F27" s="17">
        <v>31.04</v>
      </c>
      <c r="G27" s="17">
        <f t="shared" si="1"/>
        <v>44.004796163069543</v>
      </c>
      <c r="H27" s="17">
        <f t="shared" si="2"/>
        <v>-15.700000000000003</v>
      </c>
      <c r="I27" s="17">
        <v>42.8</v>
      </c>
      <c r="J27" s="17">
        <f t="shared" si="3"/>
        <v>53.72829417773238</v>
      </c>
      <c r="K27" s="17">
        <v>47.33</v>
      </c>
      <c r="L27" s="17">
        <f t="shared" si="4"/>
        <v>49.136178861788615</v>
      </c>
      <c r="M27" s="17">
        <f t="shared" si="5"/>
        <v>4.5300000000000011</v>
      </c>
      <c r="N27" s="17">
        <v>24.9</v>
      </c>
      <c r="O27" s="17">
        <f t="shared" si="6"/>
        <v>44.403927068723704</v>
      </c>
      <c r="P27" s="17">
        <v>24.17</v>
      </c>
      <c r="Q27" s="17">
        <f t="shared" si="7"/>
        <v>47.346368715083798</v>
      </c>
      <c r="R27" s="17">
        <f t="shared" si="8"/>
        <v>-0.72999999999999687</v>
      </c>
      <c r="S27" s="17">
        <v>23.32</v>
      </c>
      <c r="T27" s="17">
        <f t="shared" si="9"/>
        <v>49.221411192214113</v>
      </c>
      <c r="U27" s="17">
        <v>24.93</v>
      </c>
      <c r="V27" s="17">
        <f t="shared" si="10"/>
        <v>47.775489186405764</v>
      </c>
      <c r="W27" s="17">
        <f t="shared" si="11"/>
        <v>1.6099999999999994</v>
      </c>
      <c r="X27" s="17">
        <v>41.1</v>
      </c>
      <c r="Y27" s="17">
        <f t="shared" si="12"/>
        <v>53.0824008138352</v>
      </c>
      <c r="Z27" s="17">
        <v>42.5</v>
      </c>
      <c r="AA27" s="17">
        <f t="shared" si="13"/>
        <v>52.885106382978726</v>
      </c>
      <c r="AB27" s="17">
        <f t="shared" si="14"/>
        <v>1.3999999999999986</v>
      </c>
      <c r="AC27" s="17">
        <v>62.5</v>
      </c>
      <c r="AD27" s="15">
        <f t="shared" si="15"/>
        <v>50.770750988142296</v>
      </c>
      <c r="AE27" s="17">
        <v>58.33</v>
      </c>
      <c r="AF27" s="17">
        <f t="shared" si="16"/>
        <v>48.374125874125873</v>
      </c>
      <c r="AG27" s="17">
        <f t="shared" si="17"/>
        <v>-4.1700000000000017</v>
      </c>
      <c r="AH27" s="17">
        <v>42.88</v>
      </c>
      <c r="AI27" s="17">
        <f t="shared" si="18"/>
        <v>48.736717827626919</v>
      </c>
      <c r="AJ27" s="17">
        <v>40.42</v>
      </c>
      <c r="AK27" s="17">
        <f t="shared" si="19"/>
        <v>49.613686534216335</v>
      </c>
      <c r="AL27" s="17">
        <f t="shared" si="20"/>
        <v>-2.4600000000000009</v>
      </c>
      <c r="AM27" s="17">
        <v>45.8</v>
      </c>
      <c r="AN27" s="17">
        <f t="shared" si="21"/>
        <v>49.940828402366861</v>
      </c>
      <c r="AO27" s="17">
        <v>39.33</v>
      </c>
      <c r="AP27" s="17">
        <f t="shared" si="22"/>
        <v>44.633911368015411</v>
      </c>
      <c r="AQ27" s="17">
        <f t="shared" si="23"/>
        <v>-6.4699999999999989</v>
      </c>
      <c r="AR27" s="17">
        <f t="shared" si="24"/>
        <v>41.255000000000003</v>
      </c>
      <c r="AS27" s="17">
        <f t="shared" si="25"/>
        <v>50.168318541411139</v>
      </c>
      <c r="AT27" s="17">
        <f t="shared" si="26"/>
        <v>38.506250000000001</v>
      </c>
      <c r="AU27" s="17">
        <f t="shared" si="27"/>
        <v>47.971207885710513</v>
      </c>
      <c r="AV27" s="17">
        <f t="shared" si="28"/>
        <v>-2.7487500000000011</v>
      </c>
      <c r="AW27" s="17">
        <f t="shared" si="29"/>
        <v>-2.1971106557006266</v>
      </c>
      <c r="AX27" s="50">
        <v>3</v>
      </c>
    </row>
    <row r="28" spans="1:50">
      <c r="A28" s="15">
        <v>23</v>
      </c>
      <c r="B28" s="15" t="s">
        <v>14</v>
      </c>
      <c r="C28" s="63">
        <v>25</v>
      </c>
      <c r="D28" s="17">
        <v>48.8</v>
      </c>
      <c r="E28" s="17">
        <f t="shared" si="0"/>
        <v>53.483807654563293</v>
      </c>
      <c r="F28" s="17">
        <v>33.56</v>
      </c>
      <c r="G28" s="17">
        <f t="shared" si="1"/>
        <v>47.026378896882498</v>
      </c>
      <c r="H28" s="17">
        <f t="shared" si="2"/>
        <v>-15.239999999999995</v>
      </c>
      <c r="I28" s="17">
        <v>40.47</v>
      </c>
      <c r="J28" s="17">
        <f t="shared" si="3"/>
        <v>51.348314606741575</v>
      </c>
      <c r="K28" s="17">
        <v>47.76</v>
      </c>
      <c r="L28" s="17">
        <f t="shared" si="4"/>
        <v>49.573170731707314</v>
      </c>
      <c r="M28" s="17">
        <f t="shared" si="5"/>
        <v>7.2899999999999991</v>
      </c>
      <c r="N28" s="17">
        <v>33.880000000000003</v>
      </c>
      <c r="O28" s="17">
        <f t="shared" si="6"/>
        <v>56.998597475455824</v>
      </c>
      <c r="P28" s="17">
        <v>25.68</v>
      </c>
      <c r="Q28" s="17">
        <f t="shared" si="7"/>
        <v>49.455307262569832</v>
      </c>
      <c r="R28" s="17">
        <f t="shared" si="8"/>
        <v>-8.2000000000000028</v>
      </c>
      <c r="S28" s="17">
        <v>28.56</v>
      </c>
      <c r="T28" s="17">
        <f t="shared" si="9"/>
        <v>55.59610705596107</v>
      </c>
      <c r="U28" s="17">
        <v>28.7</v>
      </c>
      <c r="V28" s="17">
        <f t="shared" si="10"/>
        <v>51.658084449021629</v>
      </c>
      <c r="W28" s="17">
        <f t="shared" si="11"/>
        <v>0.14000000000000057</v>
      </c>
      <c r="X28" s="17">
        <v>39.880000000000003</v>
      </c>
      <c r="Y28" s="17">
        <f t="shared" si="12"/>
        <v>51.841302136317395</v>
      </c>
      <c r="Z28" s="17">
        <v>39.36</v>
      </c>
      <c r="AA28" s="17">
        <f t="shared" si="13"/>
        <v>50.212765957446805</v>
      </c>
      <c r="AB28" s="17">
        <f t="shared" si="14"/>
        <v>-0.52000000000000313</v>
      </c>
      <c r="AC28" s="17">
        <v>60.44</v>
      </c>
      <c r="AD28" s="15">
        <f t="shared" si="15"/>
        <v>48.735177865612648</v>
      </c>
      <c r="AE28" s="17">
        <v>58.4</v>
      </c>
      <c r="AF28" s="17">
        <f t="shared" si="16"/>
        <v>48.435314685314687</v>
      </c>
      <c r="AG28" s="17">
        <f t="shared" si="17"/>
        <v>-2.0399999999999991</v>
      </c>
      <c r="AH28" s="17">
        <v>46.62</v>
      </c>
      <c r="AI28" s="17">
        <f t="shared" si="18"/>
        <v>53.152302243211324</v>
      </c>
      <c r="AJ28" s="17">
        <v>40</v>
      </c>
      <c r="AK28" s="17">
        <f t="shared" si="19"/>
        <v>49.150110375275936</v>
      </c>
      <c r="AL28" s="17">
        <f t="shared" si="20"/>
        <v>-6.6199999999999974</v>
      </c>
      <c r="AM28" s="17">
        <v>49.29</v>
      </c>
      <c r="AN28" s="17">
        <f t="shared" si="21"/>
        <v>52.890955198647511</v>
      </c>
      <c r="AO28" s="17">
        <v>44.56</v>
      </c>
      <c r="AP28" s="17">
        <f t="shared" si="22"/>
        <v>49.672447013487478</v>
      </c>
      <c r="AQ28" s="17">
        <f t="shared" si="23"/>
        <v>-4.7299999999999969</v>
      </c>
      <c r="AR28" s="17">
        <f t="shared" si="24"/>
        <v>43.4925</v>
      </c>
      <c r="AS28" s="17">
        <f t="shared" si="25"/>
        <v>53.005820529563827</v>
      </c>
      <c r="AT28" s="17">
        <f t="shared" si="26"/>
        <v>39.752500000000005</v>
      </c>
      <c r="AU28" s="17">
        <f t="shared" si="27"/>
        <v>49.397947421463272</v>
      </c>
      <c r="AV28" s="17">
        <f t="shared" si="28"/>
        <v>-3.7399999999999949</v>
      </c>
      <c r="AW28" s="17">
        <f t="shared" si="29"/>
        <v>-3.6078731081005557</v>
      </c>
      <c r="AX28" s="50">
        <v>2</v>
      </c>
    </row>
    <row r="29" spans="1:50">
      <c r="A29" s="15">
        <v>24</v>
      </c>
      <c r="B29" s="15" t="s">
        <v>132</v>
      </c>
      <c r="C29" s="63">
        <v>37</v>
      </c>
      <c r="D29" s="17">
        <v>45.32</v>
      </c>
      <c r="E29" s="17">
        <f t="shared" si="0"/>
        <v>50.068694798822378</v>
      </c>
      <c r="F29" s="17">
        <v>33.119999999999997</v>
      </c>
      <c r="G29" s="17">
        <f t="shared" si="1"/>
        <v>46.498800959232611</v>
      </c>
      <c r="H29" s="17">
        <f t="shared" si="2"/>
        <v>-12.200000000000003</v>
      </c>
      <c r="I29" s="17">
        <v>42</v>
      </c>
      <c r="J29" s="17">
        <f t="shared" si="3"/>
        <v>52.911133810010213</v>
      </c>
      <c r="K29" s="17">
        <v>44.11</v>
      </c>
      <c r="L29" s="17">
        <f t="shared" si="4"/>
        <v>45.863821138211378</v>
      </c>
      <c r="M29" s="17">
        <f t="shared" si="5"/>
        <v>2.1099999999999994</v>
      </c>
      <c r="N29" s="17">
        <v>33.33</v>
      </c>
      <c r="O29" s="17">
        <f t="shared" si="6"/>
        <v>56.22720897615708</v>
      </c>
      <c r="P29" s="17">
        <v>24.65</v>
      </c>
      <c r="Q29" s="17">
        <f t="shared" si="7"/>
        <v>48.016759776536311</v>
      </c>
      <c r="R29" s="17">
        <f t="shared" si="8"/>
        <v>-8.68</v>
      </c>
      <c r="S29" s="17">
        <v>23.38</v>
      </c>
      <c r="T29" s="17">
        <f t="shared" si="9"/>
        <v>49.29440389294404</v>
      </c>
      <c r="U29" s="17">
        <v>25.84</v>
      </c>
      <c r="V29" s="17">
        <f t="shared" si="10"/>
        <v>48.712667353244079</v>
      </c>
      <c r="W29" s="17">
        <f t="shared" si="11"/>
        <v>2.4600000000000009</v>
      </c>
      <c r="X29" s="17">
        <v>39.11</v>
      </c>
      <c r="Y29" s="17">
        <f t="shared" si="12"/>
        <v>51.057985757884026</v>
      </c>
      <c r="Z29" s="17">
        <v>34.92</v>
      </c>
      <c r="AA29" s="17">
        <f t="shared" si="13"/>
        <v>46.434042553191489</v>
      </c>
      <c r="AB29" s="17">
        <f t="shared" si="14"/>
        <v>-4.1899999999999977</v>
      </c>
      <c r="AC29" s="17">
        <v>64.58</v>
      </c>
      <c r="AD29" s="15">
        <f t="shared" si="15"/>
        <v>52.826086956521742</v>
      </c>
      <c r="AE29" s="17">
        <v>55.61</v>
      </c>
      <c r="AF29" s="17">
        <f t="shared" si="16"/>
        <v>45.9965034965035</v>
      </c>
      <c r="AG29" s="17">
        <f t="shared" si="17"/>
        <v>-8.9699999999999989</v>
      </c>
      <c r="AH29" s="17">
        <v>42.64</v>
      </c>
      <c r="AI29" s="17">
        <f t="shared" si="18"/>
        <v>48.45336481700118</v>
      </c>
      <c r="AJ29" s="17">
        <v>38.450000000000003</v>
      </c>
      <c r="AK29" s="17">
        <f t="shared" si="19"/>
        <v>47.439293598233995</v>
      </c>
      <c r="AL29" s="17">
        <f t="shared" si="20"/>
        <v>-4.1899999999999977</v>
      </c>
      <c r="AM29" s="17">
        <v>45.78</v>
      </c>
      <c r="AN29" s="17">
        <f t="shared" si="21"/>
        <v>49.92392223161454</v>
      </c>
      <c r="AO29" s="17">
        <v>40.92</v>
      </c>
      <c r="AP29" s="17">
        <f t="shared" si="22"/>
        <v>46.165703275529872</v>
      </c>
      <c r="AQ29" s="17">
        <f t="shared" si="23"/>
        <v>-4.8599999999999994</v>
      </c>
      <c r="AR29" s="17">
        <f t="shared" si="24"/>
        <v>42.017499999999998</v>
      </c>
      <c r="AS29" s="17">
        <f t="shared" si="25"/>
        <v>51.345350155119398</v>
      </c>
      <c r="AT29" s="17">
        <f t="shared" si="26"/>
        <v>37.202500000000001</v>
      </c>
      <c r="AU29" s="17">
        <f t="shared" si="27"/>
        <v>46.890949018835407</v>
      </c>
      <c r="AV29" s="17">
        <f t="shared" si="28"/>
        <v>-4.8149999999999977</v>
      </c>
      <c r="AW29" s="17">
        <f t="shared" si="29"/>
        <v>-4.454401136283991</v>
      </c>
      <c r="AX29" s="50">
        <v>2</v>
      </c>
    </row>
    <row r="30" spans="1:50">
      <c r="A30" s="15">
        <v>25</v>
      </c>
      <c r="B30" s="15" t="s">
        <v>27</v>
      </c>
      <c r="C30" s="63">
        <v>9</v>
      </c>
      <c r="D30" s="17">
        <v>48.69</v>
      </c>
      <c r="E30" s="17">
        <f t="shared" si="0"/>
        <v>53.375858684985275</v>
      </c>
      <c r="F30" s="17">
        <v>38.51</v>
      </c>
      <c r="G30" s="17">
        <f t="shared" si="1"/>
        <v>52.961630695443645</v>
      </c>
      <c r="H30" s="17">
        <f t="shared" si="2"/>
        <v>-10.18</v>
      </c>
      <c r="I30" s="17">
        <v>48.22</v>
      </c>
      <c r="J30" s="17">
        <f t="shared" si="3"/>
        <v>59.264555669050054</v>
      </c>
      <c r="K30" s="17">
        <v>44.89</v>
      </c>
      <c r="L30" s="17">
        <f t="shared" si="4"/>
        <v>46.65650406504065</v>
      </c>
      <c r="M30" s="17">
        <f t="shared" si="5"/>
        <v>-3.3299999999999983</v>
      </c>
      <c r="N30" s="17">
        <v>28.44</v>
      </c>
      <c r="O30" s="17">
        <f t="shared" si="6"/>
        <v>49.368863955119217</v>
      </c>
      <c r="P30" s="17">
        <v>24.44</v>
      </c>
      <c r="Q30" s="17">
        <f t="shared" si="7"/>
        <v>47.72346368715084</v>
      </c>
      <c r="R30" s="17">
        <f t="shared" si="8"/>
        <v>-4</v>
      </c>
      <c r="S30" s="17">
        <v>26.22</v>
      </c>
      <c r="T30" s="17">
        <f t="shared" si="9"/>
        <v>52.749391727493915</v>
      </c>
      <c r="U30" s="17">
        <v>17.78</v>
      </c>
      <c r="V30" s="17">
        <f t="shared" si="10"/>
        <v>40.411946446961899</v>
      </c>
      <c r="W30" s="17">
        <f t="shared" si="11"/>
        <v>-8.4399999999999977</v>
      </c>
      <c r="X30" s="17">
        <v>47.33</v>
      </c>
      <c r="Y30" s="17">
        <f t="shared" si="12"/>
        <v>59.42014242115971</v>
      </c>
      <c r="Z30" s="17">
        <v>33.78</v>
      </c>
      <c r="AA30" s="17">
        <f t="shared" si="13"/>
        <v>45.463829787234047</v>
      </c>
      <c r="AB30" s="17">
        <f t="shared" si="14"/>
        <v>-13.549999999999997</v>
      </c>
      <c r="AC30" s="17">
        <v>66.39</v>
      </c>
      <c r="AD30" s="15">
        <f t="shared" si="15"/>
        <v>54.614624505928859</v>
      </c>
      <c r="AE30" s="17">
        <v>63.06</v>
      </c>
      <c r="AF30" s="17">
        <f t="shared" si="16"/>
        <v>52.50874125874126</v>
      </c>
      <c r="AG30" s="17">
        <f t="shared" si="17"/>
        <v>-3.3299999999999983</v>
      </c>
      <c r="AH30" s="17">
        <v>43.89</v>
      </c>
      <c r="AI30" s="17">
        <f t="shared" si="18"/>
        <v>49.929161747343564</v>
      </c>
      <c r="AJ30" s="17">
        <v>38.61</v>
      </c>
      <c r="AK30" s="17">
        <f t="shared" si="19"/>
        <v>47.615894039735096</v>
      </c>
      <c r="AL30" s="17">
        <f t="shared" si="20"/>
        <v>-5.2800000000000011</v>
      </c>
      <c r="AM30" s="17">
        <v>54.89</v>
      </c>
      <c r="AN30" s="17">
        <f t="shared" si="21"/>
        <v>57.624683009298394</v>
      </c>
      <c r="AO30" s="17">
        <v>42.22</v>
      </c>
      <c r="AP30" s="17">
        <f t="shared" si="22"/>
        <v>47.418111753371868</v>
      </c>
      <c r="AQ30" s="17">
        <f t="shared" si="23"/>
        <v>-12.670000000000002</v>
      </c>
      <c r="AR30" s="17">
        <f t="shared" si="24"/>
        <v>45.508749999999992</v>
      </c>
      <c r="AS30" s="17">
        <f t="shared" si="25"/>
        <v>54.543410215047381</v>
      </c>
      <c r="AT30" s="17">
        <f t="shared" si="26"/>
        <v>37.911249999999995</v>
      </c>
      <c r="AU30" s="17">
        <f t="shared" si="27"/>
        <v>47.595015216709918</v>
      </c>
      <c r="AV30" s="17">
        <f t="shared" si="28"/>
        <v>-7.5974999999999966</v>
      </c>
      <c r="AW30" s="17">
        <f t="shared" si="29"/>
        <v>-6.9483949983374629</v>
      </c>
      <c r="AX30" s="50">
        <v>0</v>
      </c>
    </row>
    <row r="31" spans="1:50">
      <c r="A31" s="15">
        <v>26</v>
      </c>
      <c r="B31" s="15" t="s">
        <v>17</v>
      </c>
      <c r="C31" s="63">
        <v>4</v>
      </c>
      <c r="D31" s="17">
        <v>52.8</v>
      </c>
      <c r="E31" s="17">
        <f t="shared" si="0"/>
        <v>57.409224730127576</v>
      </c>
      <c r="F31" s="17">
        <v>33.03</v>
      </c>
      <c r="G31" s="17">
        <f t="shared" si="1"/>
        <v>46.390887290167868</v>
      </c>
      <c r="H31" s="17">
        <f t="shared" si="2"/>
        <v>-19.769999999999996</v>
      </c>
      <c r="I31" s="17">
        <v>44</v>
      </c>
      <c r="J31" s="17">
        <f t="shared" si="3"/>
        <v>54.95403472931563</v>
      </c>
      <c r="K31" s="17">
        <v>47</v>
      </c>
      <c r="L31" s="17">
        <f t="shared" si="4"/>
        <v>48.800813008130085</v>
      </c>
      <c r="M31" s="17">
        <f t="shared" si="5"/>
        <v>3</v>
      </c>
      <c r="N31" s="17">
        <v>36.67</v>
      </c>
      <c r="O31" s="17">
        <f t="shared" si="6"/>
        <v>60.911640953716692</v>
      </c>
      <c r="P31" s="17">
        <v>20</v>
      </c>
      <c r="Q31" s="17">
        <f t="shared" si="7"/>
        <v>41.522346368715084</v>
      </c>
      <c r="R31" s="17">
        <f t="shared" si="8"/>
        <v>-16.670000000000002</v>
      </c>
      <c r="S31" s="17">
        <v>32.53</v>
      </c>
      <c r="T31" s="17">
        <f t="shared" si="9"/>
        <v>60.425790754257903</v>
      </c>
      <c r="U31" s="17">
        <v>26.4</v>
      </c>
      <c r="V31" s="17">
        <f t="shared" si="10"/>
        <v>49.289392378990733</v>
      </c>
      <c r="W31" s="17">
        <f t="shared" si="11"/>
        <v>-6.1300000000000026</v>
      </c>
      <c r="X31" s="17">
        <v>34.67</v>
      </c>
      <c r="Y31" s="17">
        <f t="shared" si="12"/>
        <v>46.541200406917604</v>
      </c>
      <c r="Z31" s="17">
        <v>37</v>
      </c>
      <c r="AA31" s="17">
        <f t="shared" si="13"/>
        <v>48.204255319148935</v>
      </c>
      <c r="AB31" s="17">
        <f t="shared" si="14"/>
        <v>2.3299999999999983</v>
      </c>
      <c r="AC31" s="17">
        <v>65</v>
      </c>
      <c r="AD31" s="15">
        <f t="shared" si="15"/>
        <v>53.241106719367593</v>
      </c>
      <c r="AE31" s="17">
        <v>67.5</v>
      </c>
      <c r="AF31" s="17">
        <f t="shared" si="16"/>
        <v>56.38986013986014</v>
      </c>
      <c r="AG31" s="17">
        <f t="shared" si="17"/>
        <v>2.5</v>
      </c>
      <c r="AH31" s="17">
        <v>46.67</v>
      </c>
      <c r="AI31" s="17">
        <f t="shared" si="18"/>
        <v>53.211334120425029</v>
      </c>
      <c r="AJ31" s="17">
        <v>36.25</v>
      </c>
      <c r="AK31" s="17">
        <f t="shared" si="19"/>
        <v>45.011037527593814</v>
      </c>
      <c r="AL31" s="17">
        <f t="shared" si="20"/>
        <v>-10.420000000000002</v>
      </c>
      <c r="AM31" s="17">
        <v>44.67</v>
      </c>
      <c r="AN31" s="17">
        <f t="shared" si="21"/>
        <v>48.985629754860526</v>
      </c>
      <c r="AO31" s="17">
        <v>38</v>
      </c>
      <c r="AP31" s="17">
        <f t="shared" si="22"/>
        <v>43.352601156069369</v>
      </c>
      <c r="AQ31" s="17">
        <f t="shared" si="23"/>
        <v>-6.6700000000000017</v>
      </c>
      <c r="AR31" s="17">
        <f t="shared" si="24"/>
        <v>44.626250000000006</v>
      </c>
      <c r="AS31" s="17">
        <f t="shared" si="25"/>
        <v>54.45999527112356</v>
      </c>
      <c r="AT31" s="17">
        <f t="shared" si="26"/>
        <v>38.147500000000001</v>
      </c>
      <c r="AU31" s="17">
        <f t="shared" si="27"/>
        <v>47.370149148584503</v>
      </c>
      <c r="AV31" s="17">
        <f t="shared" si="28"/>
        <v>-6.4787500000000051</v>
      </c>
      <c r="AW31" s="17">
        <f t="shared" si="29"/>
        <v>-7.0898461225390577</v>
      </c>
      <c r="AX31" s="50">
        <v>3</v>
      </c>
    </row>
    <row r="32" spans="1:50">
      <c r="A32" s="15">
        <v>27</v>
      </c>
      <c r="B32" s="15" t="s">
        <v>19</v>
      </c>
      <c r="C32" s="63">
        <v>9</v>
      </c>
      <c r="D32" s="17">
        <v>63.9</v>
      </c>
      <c r="E32" s="17">
        <f t="shared" si="0"/>
        <v>68.302257114818445</v>
      </c>
      <c r="F32" s="17">
        <v>39.08</v>
      </c>
      <c r="G32" s="17">
        <f t="shared" si="1"/>
        <v>53.645083932853716</v>
      </c>
      <c r="H32" s="17">
        <f t="shared" si="2"/>
        <v>-24.82</v>
      </c>
      <c r="I32" s="17">
        <v>72</v>
      </c>
      <c r="J32" s="17">
        <f t="shared" si="3"/>
        <v>83.554647599591419</v>
      </c>
      <c r="K32" s="17">
        <v>56.67</v>
      </c>
      <c r="L32" s="17">
        <f t="shared" si="4"/>
        <v>58.628048780487809</v>
      </c>
      <c r="M32" s="17">
        <f t="shared" si="5"/>
        <v>-15.329999999999998</v>
      </c>
      <c r="N32" s="17">
        <v>40</v>
      </c>
      <c r="O32" s="17">
        <f t="shared" si="6"/>
        <v>65.582047685834496</v>
      </c>
      <c r="P32" s="17">
        <v>22.22</v>
      </c>
      <c r="Q32" s="17">
        <f t="shared" si="7"/>
        <v>44.622905027932958</v>
      </c>
      <c r="R32" s="17">
        <f t="shared" si="8"/>
        <v>-17.78</v>
      </c>
      <c r="S32" s="17">
        <v>28.8</v>
      </c>
      <c r="T32" s="17">
        <f t="shared" si="9"/>
        <v>55.888077858880777</v>
      </c>
      <c r="U32" s="17">
        <v>33.6</v>
      </c>
      <c r="V32" s="17">
        <f t="shared" si="10"/>
        <v>56.704428424304844</v>
      </c>
      <c r="W32" s="17">
        <f t="shared" si="11"/>
        <v>4.8000000000000007</v>
      </c>
      <c r="X32" s="17">
        <v>62</v>
      </c>
      <c r="Y32" s="17">
        <f t="shared" si="12"/>
        <v>74.343845371312312</v>
      </c>
      <c r="Z32" s="17">
        <v>52.67</v>
      </c>
      <c r="AA32" s="17">
        <f t="shared" si="13"/>
        <v>61.540425531914892</v>
      </c>
      <c r="AB32" s="17">
        <f t="shared" si="14"/>
        <v>-9.3299999999999983</v>
      </c>
      <c r="AC32" s="17">
        <v>82.5</v>
      </c>
      <c r="AD32" s="15">
        <f t="shared" si="15"/>
        <v>70.533596837944671</v>
      </c>
      <c r="AE32" s="17">
        <v>72.78</v>
      </c>
      <c r="AF32" s="17">
        <f t="shared" si="16"/>
        <v>61.00524475524476</v>
      </c>
      <c r="AG32" s="17">
        <f t="shared" si="17"/>
        <v>-9.7199999999999989</v>
      </c>
      <c r="AH32" s="17">
        <v>60</v>
      </c>
      <c r="AI32" s="17">
        <f t="shared" si="18"/>
        <v>68.949232585596221</v>
      </c>
      <c r="AJ32" s="17">
        <v>46.11</v>
      </c>
      <c r="AK32" s="17">
        <f t="shared" si="19"/>
        <v>55.894039735099334</v>
      </c>
      <c r="AL32" s="17">
        <f t="shared" si="20"/>
        <v>-13.89</v>
      </c>
      <c r="AM32" s="17">
        <v>70</v>
      </c>
      <c r="AN32" s="17">
        <f t="shared" si="21"/>
        <v>70.397295012679635</v>
      </c>
      <c r="AO32" s="17">
        <v>57.11</v>
      </c>
      <c r="AP32" s="17">
        <f t="shared" si="22"/>
        <v>61.763005780346816</v>
      </c>
      <c r="AQ32" s="17">
        <f t="shared" si="23"/>
        <v>-12.89</v>
      </c>
      <c r="AR32" s="17">
        <f t="shared" si="24"/>
        <v>59.900000000000006</v>
      </c>
      <c r="AS32" s="17">
        <f t="shared" si="25"/>
        <v>69.693875008332242</v>
      </c>
      <c r="AT32" s="17">
        <f t="shared" si="26"/>
        <v>47.53</v>
      </c>
      <c r="AU32" s="17">
        <f t="shared" si="27"/>
        <v>56.725397746023141</v>
      </c>
      <c r="AV32" s="17">
        <f t="shared" si="28"/>
        <v>-12.370000000000005</v>
      </c>
      <c r="AW32" s="17">
        <f t="shared" si="29"/>
        <v>-12.968477262309101</v>
      </c>
      <c r="AX32" s="50">
        <v>1</v>
      </c>
    </row>
    <row r="33" spans="1:50">
      <c r="A33" s="15">
        <v>28</v>
      </c>
      <c r="B33" s="15" t="s">
        <v>11</v>
      </c>
      <c r="C33" s="63">
        <v>0</v>
      </c>
      <c r="D33" s="17">
        <v>46.16</v>
      </c>
      <c r="E33" s="17">
        <f t="shared" si="0"/>
        <v>50.893032384690869</v>
      </c>
      <c r="F33" s="17">
        <v>0</v>
      </c>
      <c r="G33" s="17">
        <f t="shared" si="1"/>
        <v>6.786570743405278</v>
      </c>
      <c r="H33" s="17">
        <f t="shared" si="2"/>
        <v>-46.16</v>
      </c>
      <c r="I33" s="17">
        <v>37.200000000000003</v>
      </c>
      <c r="J33" s="17">
        <f t="shared" si="3"/>
        <v>48.008171603677226</v>
      </c>
      <c r="K33" s="17">
        <v>0</v>
      </c>
      <c r="L33" s="17">
        <f t="shared" si="4"/>
        <v>1.0365853658536537</v>
      </c>
      <c r="M33" s="17">
        <f t="shared" si="5"/>
        <v>-37.200000000000003</v>
      </c>
      <c r="N33" s="17">
        <v>28.4</v>
      </c>
      <c r="O33" s="17">
        <f t="shared" si="6"/>
        <v>49.312762973352029</v>
      </c>
      <c r="P33" s="17">
        <v>0</v>
      </c>
      <c r="Q33" s="17">
        <f t="shared" si="7"/>
        <v>13.589385474860336</v>
      </c>
      <c r="R33" s="17">
        <f t="shared" si="8"/>
        <v>-28.4</v>
      </c>
      <c r="S33" s="17">
        <v>25.76</v>
      </c>
      <c r="T33" s="17">
        <f t="shared" si="9"/>
        <v>52.189781021897808</v>
      </c>
      <c r="U33" s="17">
        <v>0</v>
      </c>
      <c r="V33" s="17">
        <f t="shared" si="10"/>
        <v>22.100926879505668</v>
      </c>
      <c r="W33" s="17">
        <f t="shared" si="11"/>
        <v>-25.76</v>
      </c>
      <c r="X33" s="17">
        <v>34.4</v>
      </c>
      <c r="Y33" s="17">
        <f t="shared" si="12"/>
        <v>46.266531027466939</v>
      </c>
      <c r="Z33" s="17">
        <v>0</v>
      </c>
      <c r="AA33" s="17">
        <f t="shared" si="13"/>
        <v>16.714893617021275</v>
      </c>
      <c r="AB33" s="17">
        <f t="shared" si="14"/>
        <v>-34.4</v>
      </c>
      <c r="AC33" s="17">
        <v>60.5</v>
      </c>
      <c r="AD33" s="15">
        <f t="shared" si="15"/>
        <v>48.794466403162055</v>
      </c>
      <c r="AE33" s="17">
        <v>0</v>
      </c>
      <c r="AF33" s="17">
        <f t="shared" si="16"/>
        <v>-2.6136363636363669</v>
      </c>
      <c r="AG33" s="17">
        <f t="shared" si="17"/>
        <v>-60.5</v>
      </c>
      <c r="AH33" s="17">
        <v>46</v>
      </c>
      <c r="AI33" s="17">
        <f t="shared" si="18"/>
        <v>52.420306965761505</v>
      </c>
      <c r="AJ33" s="17">
        <v>0</v>
      </c>
      <c r="AK33" s="17">
        <f t="shared" si="19"/>
        <v>5</v>
      </c>
      <c r="AL33" s="17">
        <f t="shared" si="20"/>
        <v>-46</v>
      </c>
      <c r="AM33" s="17">
        <v>44</v>
      </c>
      <c r="AN33" s="17">
        <f t="shared" si="21"/>
        <v>48.41927303465765</v>
      </c>
      <c r="AO33" s="17">
        <v>0</v>
      </c>
      <c r="AP33" s="17">
        <f t="shared" si="22"/>
        <v>6.7437379576107901</v>
      </c>
      <c r="AQ33" s="17">
        <f t="shared" si="23"/>
        <v>-44</v>
      </c>
      <c r="AR33" s="17">
        <f t="shared" si="24"/>
        <v>40.302499999999995</v>
      </c>
      <c r="AS33" s="17">
        <f t="shared" si="25"/>
        <v>49.538040676833255</v>
      </c>
      <c r="AT33" s="17">
        <f t="shared" si="26"/>
        <v>0</v>
      </c>
      <c r="AU33" s="17">
        <f t="shared" si="27"/>
        <v>8.6698079593275779</v>
      </c>
      <c r="AV33" s="17">
        <f t="shared" si="28"/>
        <v>-40.302499999999995</v>
      </c>
      <c r="AW33" s="17">
        <f t="shared" si="29"/>
        <v>-40.868232717505677</v>
      </c>
      <c r="AX33" s="50">
        <v>0</v>
      </c>
    </row>
    <row r="34" spans="1:50">
      <c r="B34" s="15" t="s">
        <v>59</v>
      </c>
      <c r="C34" s="22"/>
    </row>
  </sheetData>
  <sortState ref="B6:AX33">
    <sortCondition descending="1" ref="AW6:AW33"/>
  </sortState>
  <mergeCells count="21">
    <mergeCell ref="AX4:AX5"/>
    <mergeCell ref="A1:AX1"/>
    <mergeCell ref="A2:AX2"/>
    <mergeCell ref="A3:AX3"/>
    <mergeCell ref="AR4:AR5"/>
    <mergeCell ref="AS4:AS5"/>
    <mergeCell ref="AT4:AT5"/>
    <mergeCell ref="AU4:AU5"/>
    <mergeCell ref="AV4:AV5"/>
    <mergeCell ref="AW4:AW5"/>
    <mergeCell ref="N4:R4"/>
    <mergeCell ref="S4:W4"/>
    <mergeCell ref="X4:AB4"/>
    <mergeCell ref="AC4:AG4"/>
    <mergeCell ref="AH4:AL4"/>
    <mergeCell ref="AM4:AQ4"/>
    <mergeCell ref="A4:A5"/>
    <mergeCell ref="B4:B5"/>
    <mergeCell ref="C4:C5"/>
    <mergeCell ref="D4:H4"/>
    <mergeCell ref="I4:M4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V34"/>
  <sheetViews>
    <sheetView workbookViewId="0">
      <selection activeCell="AA10" sqref="AA10"/>
    </sheetView>
  </sheetViews>
  <sheetFormatPr defaultRowHeight="18.75"/>
  <cols>
    <col min="1" max="1" width="3" style="20" customWidth="1"/>
    <col min="2" max="2" width="14.625" style="20" customWidth="1"/>
    <col min="3" max="3" width="2.5" style="20" customWidth="1"/>
    <col min="4" max="4" width="4.625" style="20" bestFit="1" customWidth="1"/>
    <col min="5" max="5" width="4.25" style="20" bestFit="1" customWidth="1"/>
    <col min="6" max="6" width="4.625" style="20" bestFit="1" customWidth="1"/>
    <col min="7" max="8" width="4.25" style="20" bestFit="1" customWidth="1"/>
    <col min="9" max="9" width="4.625" style="20" bestFit="1" customWidth="1"/>
    <col min="10" max="11" width="4.25" style="20" bestFit="1" customWidth="1"/>
    <col min="12" max="12" width="4.625" style="68" bestFit="1" customWidth="1"/>
    <col min="13" max="14" width="4.25" style="20" bestFit="1" customWidth="1"/>
    <col min="15" max="15" width="5.375" style="20" bestFit="1" customWidth="1"/>
    <col min="16" max="17" width="4.25" style="20" bestFit="1" customWidth="1"/>
    <col min="18" max="18" width="5.375" style="20" bestFit="1" customWidth="1"/>
    <col min="19" max="19" width="5.5" style="20" bestFit="1" customWidth="1"/>
    <col min="20" max="20" width="5" style="20" bestFit="1" customWidth="1"/>
    <col min="21" max="21" width="4.5" style="20" customWidth="1"/>
    <col min="22" max="22" width="3.125" style="51" bestFit="1" customWidth="1"/>
  </cols>
  <sheetData>
    <row r="1" spans="1:22" ht="24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</row>
    <row r="2" spans="1:22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</row>
    <row r="3" spans="1:22" ht="24">
      <c r="A3" s="87" t="s">
        <v>101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</row>
    <row r="4" spans="1:22">
      <c r="A4" s="99" t="s">
        <v>36</v>
      </c>
      <c r="B4" s="99" t="s">
        <v>30</v>
      </c>
      <c r="C4" s="99" t="s">
        <v>70</v>
      </c>
      <c r="D4" s="101" t="s">
        <v>31</v>
      </c>
      <c r="E4" s="101"/>
      <c r="F4" s="101"/>
      <c r="G4" s="101" t="s">
        <v>32</v>
      </c>
      <c r="H4" s="101"/>
      <c r="I4" s="101"/>
      <c r="J4" s="101" t="s">
        <v>33</v>
      </c>
      <c r="K4" s="101"/>
      <c r="L4" s="101"/>
      <c r="M4" s="101" t="s">
        <v>34</v>
      </c>
      <c r="N4" s="101"/>
      <c r="O4" s="101"/>
      <c r="P4" s="101" t="s">
        <v>35</v>
      </c>
      <c r="Q4" s="101"/>
      <c r="R4" s="101"/>
      <c r="S4" s="102" t="s">
        <v>109</v>
      </c>
      <c r="T4" s="102" t="s">
        <v>108</v>
      </c>
      <c r="U4" s="102" t="s">
        <v>133</v>
      </c>
      <c r="V4" s="107" t="s">
        <v>62</v>
      </c>
    </row>
    <row r="5" spans="1:22">
      <c r="A5" s="100"/>
      <c r="B5" s="100"/>
      <c r="C5" s="100"/>
      <c r="D5" s="54" t="s">
        <v>63</v>
      </c>
      <c r="E5" s="54" t="s">
        <v>106</v>
      </c>
      <c r="F5" s="14" t="s">
        <v>61</v>
      </c>
      <c r="G5" s="54" t="s">
        <v>63</v>
      </c>
      <c r="H5" s="54" t="s">
        <v>106</v>
      </c>
      <c r="I5" s="14" t="s">
        <v>61</v>
      </c>
      <c r="J5" s="54" t="s">
        <v>63</v>
      </c>
      <c r="K5" s="54" t="s">
        <v>106</v>
      </c>
      <c r="L5" s="67" t="s">
        <v>61</v>
      </c>
      <c r="M5" s="54" t="s">
        <v>63</v>
      </c>
      <c r="N5" s="54" t="s">
        <v>106</v>
      </c>
      <c r="O5" s="14" t="s">
        <v>61</v>
      </c>
      <c r="P5" s="54" t="s">
        <v>63</v>
      </c>
      <c r="Q5" s="54" t="s">
        <v>106</v>
      </c>
      <c r="R5" s="14" t="s">
        <v>61</v>
      </c>
      <c r="S5" s="102"/>
      <c r="T5" s="102"/>
      <c r="U5" s="102"/>
      <c r="V5" s="107"/>
    </row>
    <row r="6" spans="1:22">
      <c r="A6" s="15">
        <v>1</v>
      </c>
      <c r="B6" s="15" t="s">
        <v>12</v>
      </c>
      <c r="C6" s="63">
        <v>5</v>
      </c>
      <c r="D6" s="17">
        <v>41.18</v>
      </c>
      <c r="E6" s="17">
        <v>39.020000000000003</v>
      </c>
      <c r="F6" s="17">
        <f t="shared" ref="F6:F33" si="0">E6-D6</f>
        <v>-2.1599999999999966</v>
      </c>
      <c r="G6" s="17">
        <v>36.4</v>
      </c>
      <c r="H6" s="17">
        <v>50</v>
      </c>
      <c r="I6" s="17">
        <f t="shared" ref="I6:I33" si="1">H6-G6</f>
        <v>13.600000000000001</v>
      </c>
      <c r="J6" s="17">
        <v>28.2</v>
      </c>
      <c r="K6" s="17">
        <v>26.4</v>
      </c>
      <c r="L6" s="17">
        <f t="shared" ref="L6:L33" si="2">K6-J6</f>
        <v>-1.8000000000000007</v>
      </c>
      <c r="M6" s="17">
        <v>21.12</v>
      </c>
      <c r="N6" s="17">
        <v>37.44</v>
      </c>
      <c r="O6" s="17">
        <f t="shared" ref="O6:O33" si="3">N6-M6</f>
        <v>16.319999999999997</v>
      </c>
      <c r="P6" s="17">
        <v>34.4</v>
      </c>
      <c r="Q6" s="17">
        <v>45.6</v>
      </c>
      <c r="R6" s="17">
        <f t="shared" ref="R6:R33" si="4">Q6-P6</f>
        <v>11.200000000000003</v>
      </c>
      <c r="S6" s="17">
        <f t="shared" ref="S6:S33" si="5">(D6+G6+J6+M6+P6)/5</f>
        <v>32.260000000000005</v>
      </c>
      <c r="T6" s="17">
        <f t="shared" ref="T6:T33" si="6">(E6+H6+K6+N6+Q6)/5</f>
        <v>39.692</v>
      </c>
      <c r="U6" s="17">
        <f t="shared" ref="U6:U33" si="7">T6-S6</f>
        <v>7.4319999999999951</v>
      </c>
      <c r="V6" s="50">
        <v>3</v>
      </c>
    </row>
    <row r="7" spans="1:22">
      <c r="A7" s="15">
        <v>2</v>
      </c>
      <c r="B7" s="15" t="s">
        <v>8</v>
      </c>
      <c r="C7" s="63">
        <v>12</v>
      </c>
      <c r="D7" s="17">
        <v>44.59</v>
      </c>
      <c r="E7" s="17">
        <v>43.75</v>
      </c>
      <c r="F7" s="17">
        <f t="shared" si="0"/>
        <v>-0.84000000000000341</v>
      </c>
      <c r="G7" s="17">
        <v>34.67</v>
      </c>
      <c r="H7" s="17">
        <v>51.5</v>
      </c>
      <c r="I7" s="17">
        <f t="shared" si="1"/>
        <v>16.829999999999998</v>
      </c>
      <c r="J7" s="17">
        <v>27.33</v>
      </c>
      <c r="K7" s="17">
        <v>23.5</v>
      </c>
      <c r="L7" s="17">
        <f t="shared" si="2"/>
        <v>-3.8299999999999983</v>
      </c>
      <c r="M7" s="17">
        <v>20.8</v>
      </c>
      <c r="N7" s="17">
        <v>31.8</v>
      </c>
      <c r="O7" s="17">
        <f t="shared" si="3"/>
        <v>11</v>
      </c>
      <c r="P7" s="17">
        <v>32.799999999999997</v>
      </c>
      <c r="Q7" s="17">
        <v>42</v>
      </c>
      <c r="R7" s="17">
        <f t="shared" si="4"/>
        <v>9.2000000000000028</v>
      </c>
      <c r="S7" s="17">
        <f t="shared" si="5"/>
        <v>32.037999999999997</v>
      </c>
      <c r="T7" s="17">
        <f t="shared" si="6"/>
        <v>38.510000000000005</v>
      </c>
      <c r="U7" s="17">
        <f t="shared" si="7"/>
        <v>6.4720000000000084</v>
      </c>
      <c r="V7" s="50">
        <v>3</v>
      </c>
    </row>
    <row r="8" spans="1:22">
      <c r="A8" s="15">
        <v>3</v>
      </c>
      <c r="B8" s="15" t="s">
        <v>22</v>
      </c>
      <c r="C8" s="63">
        <v>10</v>
      </c>
      <c r="D8" s="17">
        <v>46.51</v>
      </c>
      <c r="E8" s="17">
        <v>40.53</v>
      </c>
      <c r="F8" s="17">
        <f t="shared" si="0"/>
        <v>-5.9799999999999969</v>
      </c>
      <c r="G8" s="17">
        <v>37.78</v>
      </c>
      <c r="H8" s="17">
        <v>52.2</v>
      </c>
      <c r="I8" s="17">
        <f t="shared" si="1"/>
        <v>14.420000000000002</v>
      </c>
      <c r="J8" s="17">
        <v>30.89</v>
      </c>
      <c r="K8" s="17">
        <v>29.8</v>
      </c>
      <c r="L8" s="17">
        <f t="shared" si="2"/>
        <v>-1.0899999999999999</v>
      </c>
      <c r="M8" s="17">
        <v>26.49</v>
      </c>
      <c r="N8" s="17">
        <v>31.12</v>
      </c>
      <c r="O8" s="17">
        <f t="shared" si="3"/>
        <v>4.6300000000000026</v>
      </c>
      <c r="P8" s="17">
        <v>31.56</v>
      </c>
      <c r="Q8" s="17">
        <v>47</v>
      </c>
      <c r="R8" s="17">
        <f t="shared" si="4"/>
        <v>15.440000000000001</v>
      </c>
      <c r="S8" s="17">
        <f t="shared" si="5"/>
        <v>34.646000000000001</v>
      </c>
      <c r="T8" s="17">
        <f t="shared" si="6"/>
        <v>40.130000000000003</v>
      </c>
      <c r="U8" s="17">
        <f t="shared" si="7"/>
        <v>5.4840000000000018</v>
      </c>
      <c r="V8" s="50">
        <v>3</v>
      </c>
    </row>
    <row r="9" spans="1:22">
      <c r="A9" s="15">
        <v>4</v>
      </c>
      <c r="B9" s="15" t="s">
        <v>20</v>
      </c>
      <c r="C9" s="63">
        <v>4</v>
      </c>
      <c r="D9" s="17">
        <v>33.78</v>
      </c>
      <c r="E9" s="17">
        <v>35.729999999999997</v>
      </c>
      <c r="F9" s="17">
        <f t="shared" si="0"/>
        <v>1.9499999999999957</v>
      </c>
      <c r="G9" s="17">
        <v>36.33</v>
      </c>
      <c r="H9" s="17">
        <v>45</v>
      </c>
      <c r="I9" s="17">
        <f t="shared" si="1"/>
        <v>8.6700000000000017</v>
      </c>
      <c r="J9" s="17">
        <v>25.67</v>
      </c>
      <c r="K9" s="17">
        <v>29</v>
      </c>
      <c r="L9" s="17">
        <f t="shared" si="2"/>
        <v>3.3299999999999983</v>
      </c>
      <c r="M9" s="17">
        <v>19.329999999999998</v>
      </c>
      <c r="N9" s="17">
        <v>24</v>
      </c>
      <c r="O9" s="17">
        <f t="shared" si="3"/>
        <v>4.6700000000000017</v>
      </c>
      <c r="P9" s="17">
        <v>32.33</v>
      </c>
      <c r="Q9" s="17">
        <v>37</v>
      </c>
      <c r="R9" s="17">
        <f t="shared" si="4"/>
        <v>4.6700000000000017</v>
      </c>
      <c r="S9" s="17">
        <f t="shared" si="5"/>
        <v>29.488</v>
      </c>
      <c r="T9" s="17">
        <f t="shared" si="6"/>
        <v>34.146000000000001</v>
      </c>
      <c r="U9" s="17">
        <f t="shared" si="7"/>
        <v>4.6580000000000013</v>
      </c>
      <c r="V9" s="50">
        <v>5</v>
      </c>
    </row>
    <row r="10" spans="1:22">
      <c r="A10" s="15">
        <v>5</v>
      </c>
      <c r="B10" s="15" t="s">
        <v>25</v>
      </c>
      <c r="C10" s="63">
        <v>22</v>
      </c>
      <c r="D10" s="17">
        <v>47.7</v>
      </c>
      <c r="E10" s="17">
        <v>42.62</v>
      </c>
      <c r="F10" s="17">
        <f t="shared" si="0"/>
        <v>-5.0800000000000054</v>
      </c>
      <c r="G10" s="17">
        <v>48.67</v>
      </c>
      <c r="H10" s="17">
        <v>57.55</v>
      </c>
      <c r="I10" s="17">
        <f t="shared" si="1"/>
        <v>8.8799999999999955</v>
      </c>
      <c r="J10" s="17">
        <v>30.67</v>
      </c>
      <c r="K10" s="17">
        <v>32.36</v>
      </c>
      <c r="L10" s="17">
        <f t="shared" si="2"/>
        <v>1.6899999999999977</v>
      </c>
      <c r="M10" s="17">
        <v>26</v>
      </c>
      <c r="N10" s="17">
        <v>36.51</v>
      </c>
      <c r="O10" s="17">
        <f t="shared" si="3"/>
        <v>10.509999999999998</v>
      </c>
      <c r="P10" s="17">
        <v>45.33</v>
      </c>
      <c r="Q10" s="17">
        <v>50.18</v>
      </c>
      <c r="R10" s="17">
        <f t="shared" si="4"/>
        <v>4.8500000000000014</v>
      </c>
      <c r="S10" s="17">
        <f t="shared" si="5"/>
        <v>39.673999999999999</v>
      </c>
      <c r="T10" s="17">
        <f t="shared" si="6"/>
        <v>43.843999999999994</v>
      </c>
      <c r="U10" s="17">
        <f t="shared" si="7"/>
        <v>4.1699999999999946</v>
      </c>
      <c r="V10" s="50">
        <v>4</v>
      </c>
    </row>
    <row r="11" spans="1:22">
      <c r="A11" s="15">
        <v>6</v>
      </c>
      <c r="B11" s="15" t="s">
        <v>4</v>
      </c>
      <c r="C11" s="63">
        <v>15</v>
      </c>
      <c r="D11" s="17">
        <v>43.68</v>
      </c>
      <c r="E11" s="17">
        <v>38.18</v>
      </c>
      <c r="F11" s="17">
        <f t="shared" si="0"/>
        <v>-5.5</v>
      </c>
      <c r="G11" s="17">
        <v>43</v>
      </c>
      <c r="H11" s="17">
        <v>52.4</v>
      </c>
      <c r="I11" s="17">
        <f t="shared" si="1"/>
        <v>9.3999999999999986</v>
      </c>
      <c r="J11" s="17">
        <v>30.75</v>
      </c>
      <c r="K11" s="17">
        <v>26.8</v>
      </c>
      <c r="L11" s="17">
        <f t="shared" si="2"/>
        <v>-3.9499999999999993</v>
      </c>
      <c r="M11" s="17">
        <v>20.5</v>
      </c>
      <c r="N11" s="17">
        <v>23.89</v>
      </c>
      <c r="O11" s="17">
        <f t="shared" si="3"/>
        <v>3.3900000000000006</v>
      </c>
      <c r="P11" s="17">
        <v>31.25</v>
      </c>
      <c r="Q11" s="17">
        <v>36.799999999999997</v>
      </c>
      <c r="R11" s="17">
        <f t="shared" si="4"/>
        <v>5.5499999999999972</v>
      </c>
      <c r="S11" s="17">
        <f t="shared" si="5"/>
        <v>33.835999999999999</v>
      </c>
      <c r="T11" s="17">
        <f t="shared" si="6"/>
        <v>35.613999999999997</v>
      </c>
      <c r="U11" s="17">
        <f t="shared" si="7"/>
        <v>1.7779999999999987</v>
      </c>
      <c r="V11" s="50">
        <v>3</v>
      </c>
    </row>
    <row r="12" spans="1:22">
      <c r="A12" s="15">
        <v>7</v>
      </c>
      <c r="B12" s="15" t="s">
        <v>9</v>
      </c>
      <c r="C12" s="63">
        <v>17</v>
      </c>
      <c r="D12" s="17">
        <v>43.03</v>
      </c>
      <c r="E12" s="17">
        <v>36.75</v>
      </c>
      <c r="F12" s="17">
        <f t="shared" si="0"/>
        <v>-6.2800000000000011</v>
      </c>
      <c r="G12" s="17">
        <v>34.19</v>
      </c>
      <c r="H12" s="17">
        <v>47.88</v>
      </c>
      <c r="I12" s="17">
        <f t="shared" si="1"/>
        <v>13.690000000000005</v>
      </c>
      <c r="J12" s="17">
        <v>26.57</v>
      </c>
      <c r="K12" s="17">
        <v>25.18</v>
      </c>
      <c r="L12" s="17">
        <f t="shared" si="2"/>
        <v>-1.3900000000000006</v>
      </c>
      <c r="M12" s="17">
        <v>25.1</v>
      </c>
      <c r="N12" s="17">
        <v>26.07</v>
      </c>
      <c r="O12" s="17">
        <f t="shared" si="3"/>
        <v>0.96999999999999886</v>
      </c>
      <c r="P12" s="17">
        <v>38</v>
      </c>
      <c r="Q12" s="17">
        <v>38.94</v>
      </c>
      <c r="R12" s="17">
        <f t="shared" si="4"/>
        <v>0.93999999999999773</v>
      </c>
      <c r="S12" s="17">
        <f t="shared" si="5"/>
        <v>33.378</v>
      </c>
      <c r="T12" s="17">
        <f t="shared" si="6"/>
        <v>34.963999999999999</v>
      </c>
      <c r="U12" s="17">
        <f t="shared" si="7"/>
        <v>1.5859999999999985</v>
      </c>
      <c r="V12" s="50">
        <v>3</v>
      </c>
    </row>
    <row r="13" spans="1:22">
      <c r="A13" s="15">
        <v>8</v>
      </c>
      <c r="B13" s="15" t="s">
        <v>6</v>
      </c>
      <c r="C13" s="63">
        <v>16</v>
      </c>
      <c r="D13" s="17">
        <v>45.65</v>
      </c>
      <c r="E13" s="17">
        <v>39.19</v>
      </c>
      <c r="F13" s="17">
        <f t="shared" si="0"/>
        <v>-6.4600000000000009</v>
      </c>
      <c r="G13" s="17">
        <v>40</v>
      </c>
      <c r="H13" s="17">
        <v>49.25</v>
      </c>
      <c r="I13" s="17">
        <f t="shared" si="1"/>
        <v>9.25</v>
      </c>
      <c r="J13" s="17">
        <v>33.33</v>
      </c>
      <c r="K13" s="17">
        <v>26.88</v>
      </c>
      <c r="L13" s="17">
        <f t="shared" si="2"/>
        <v>-6.4499999999999993</v>
      </c>
      <c r="M13" s="17">
        <v>23.73</v>
      </c>
      <c r="N13" s="17">
        <v>27.6</v>
      </c>
      <c r="O13" s="17">
        <f t="shared" si="3"/>
        <v>3.870000000000001</v>
      </c>
      <c r="P13" s="17">
        <v>37.17</v>
      </c>
      <c r="Q13" s="17">
        <v>39.880000000000003</v>
      </c>
      <c r="R13" s="17">
        <f t="shared" si="4"/>
        <v>2.7100000000000009</v>
      </c>
      <c r="S13" s="17">
        <f t="shared" si="5"/>
        <v>35.975999999999999</v>
      </c>
      <c r="T13" s="17">
        <f t="shared" si="6"/>
        <v>36.559999999999995</v>
      </c>
      <c r="U13" s="17">
        <f t="shared" si="7"/>
        <v>0.58399999999999608</v>
      </c>
      <c r="V13" s="50">
        <v>3</v>
      </c>
    </row>
    <row r="14" spans="1:22">
      <c r="A14" s="15">
        <v>9</v>
      </c>
      <c r="B14" s="15" t="s">
        <v>13</v>
      </c>
      <c r="C14" s="63">
        <v>18</v>
      </c>
      <c r="D14" s="17">
        <v>44.36</v>
      </c>
      <c r="E14" s="17">
        <v>33.4</v>
      </c>
      <c r="F14" s="17">
        <f t="shared" si="0"/>
        <v>-10.96</v>
      </c>
      <c r="G14" s="17">
        <v>34</v>
      </c>
      <c r="H14" s="17">
        <v>44.11</v>
      </c>
      <c r="I14" s="17">
        <f t="shared" si="1"/>
        <v>10.11</v>
      </c>
      <c r="J14" s="17">
        <v>27.78</v>
      </c>
      <c r="K14" s="17">
        <v>25</v>
      </c>
      <c r="L14" s="17">
        <f t="shared" si="2"/>
        <v>-2.7800000000000011</v>
      </c>
      <c r="M14" s="17">
        <v>21.93</v>
      </c>
      <c r="N14" s="17">
        <v>24.76</v>
      </c>
      <c r="O14" s="17">
        <f t="shared" si="3"/>
        <v>2.8300000000000018</v>
      </c>
      <c r="P14" s="17">
        <v>35.630000000000003</v>
      </c>
      <c r="Q14" s="17">
        <v>38.11</v>
      </c>
      <c r="R14" s="17">
        <f t="shared" si="4"/>
        <v>2.4799999999999969</v>
      </c>
      <c r="S14" s="17">
        <f t="shared" si="5"/>
        <v>32.739999999999995</v>
      </c>
      <c r="T14" s="17">
        <f t="shared" si="6"/>
        <v>33.076000000000001</v>
      </c>
      <c r="U14" s="17">
        <f t="shared" si="7"/>
        <v>0.33600000000000563</v>
      </c>
      <c r="V14" s="50">
        <v>3</v>
      </c>
    </row>
    <row r="15" spans="1:22">
      <c r="A15" s="15">
        <v>10</v>
      </c>
      <c r="B15" s="15" t="s">
        <v>18</v>
      </c>
      <c r="C15" s="63">
        <v>14</v>
      </c>
      <c r="D15" s="17">
        <v>43.94</v>
      </c>
      <c r="E15" s="17">
        <v>36.090000000000003</v>
      </c>
      <c r="F15" s="17">
        <f t="shared" si="0"/>
        <v>-7.8499999999999943</v>
      </c>
      <c r="G15" s="17">
        <v>42</v>
      </c>
      <c r="H15" s="17">
        <v>48.14</v>
      </c>
      <c r="I15" s="17">
        <f t="shared" si="1"/>
        <v>6.1400000000000006</v>
      </c>
      <c r="J15" s="17">
        <v>29.11</v>
      </c>
      <c r="K15" s="17">
        <v>29.29</v>
      </c>
      <c r="L15" s="17">
        <f t="shared" si="2"/>
        <v>0.17999999999999972</v>
      </c>
      <c r="M15" s="17">
        <v>25.33</v>
      </c>
      <c r="N15" s="17">
        <v>26.29</v>
      </c>
      <c r="O15" s="17">
        <f t="shared" si="3"/>
        <v>0.96000000000000085</v>
      </c>
      <c r="P15" s="17">
        <v>34.67</v>
      </c>
      <c r="Q15" s="17">
        <v>36.57</v>
      </c>
      <c r="R15" s="17">
        <f t="shared" si="4"/>
        <v>1.8999999999999986</v>
      </c>
      <c r="S15" s="17">
        <f t="shared" si="5"/>
        <v>35.010000000000005</v>
      </c>
      <c r="T15" s="17">
        <f t="shared" si="6"/>
        <v>35.275999999999996</v>
      </c>
      <c r="U15" s="17">
        <f t="shared" si="7"/>
        <v>0.26599999999999113</v>
      </c>
      <c r="V15" s="50">
        <v>4</v>
      </c>
    </row>
    <row r="16" spans="1:22">
      <c r="A16" s="15">
        <v>11</v>
      </c>
      <c r="B16" s="15" t="s">
        <v>23</v>
      </c>
      <c r="C16" s="63">
        <v>10</v>
      </c>
      <c r="D16" s="17">
        <v>52.14</v>
      </c>
      <c r="E16" s="17">
        <v>37.15</v>
      </c>
      <c r="F16" s="17">
        <f t="shared" si="0"/>
        <v>-14.990000000000002</v>
      </c>
      <c r="G16" s="17">
        <v>40.909999999999997</v>
      </c>
      <c r="H16" s="17">
        <v>49.8</v>
      </c>
      <c r="I16" s="17">
        <f t="shared" si="1"/>
        <v>8.89</v>
      </c>
      <c r="J16" s="17">
        <v>31.45</v>
      </c>
      <c r="K16" s="17">
        <v>30.2</v>
      </c>
      <c r="L16" s="17">
        <f t="shared" si="2"/>
        <v>-1.25</v>
      </c>
      <c r="M16" s="17">
        <v>28.15</v>
      </c>
      <c r="N16" s="17">
        <v>32.880000000000003</v>
      </c>
      <c r="O16" s="17">
        <f t="shared" si="3"/>
        <v>4.730000000000004</v>
      </c>
      <c r="P16" s="17">
        <v>45.27</v>
      </c>
      <c r="Q16" s="17">
        <v>47.6</v>
      </c>
      <c r="R16" s="17">
        <f t="shared" si="4"/>
        <v>2.3299999999999983</v>
      </c>
      <c r="S16" s="17">
        <f t="shared" si="5"/>
        <v>39.584000000000003</v>
      </c>
      <c r="T16" s="17">
        <f t="shared" si="6"/>
        <v>39.525999999999996</v>
      </c>
      <c r="U16" s="17">
        <f t="shared" si="7"/>
        <v>-5.8000000000006935E-2</v>
      </c>
      <c r="V16" s="50">
        <v>3</v>
      </c>
    </row>
    <row r="17" spans="1:22">
      <c r="A17" s="15">
        <v>12</v>
      </c>
      <c r="B17" s="15" t="s">
        <v>2</v>
      </c>
      <c r="C17" s="63">
        <v>18</v>
      </c>
      <c r="D17" s="17">
        <v>47.39</v>
      </c>
      <c r="E17" s="17">
        <v>38.590000000000003</v>
      </c>
      <c r="F17" s="17">
        <f t="shared" si="0"/>
        <v>-8.7999999999999972</v>
      </c>
      <c r="G17" s="17">
        <v>43.43</v>
      </c>
      <c r="H17" s="17">
        <v>51.56</v>
      </c>
      <c r="I17" s="17">
        <f t="shared" si="1"/>
        <v>8.1300000000000026</v>
      </c>
      <c r="J17" s="17">
        <v>27</v>
      </c>
      <c r="K17" s="17">
        <v>25.56</v>
      </c>
      <c r="L17" s="17">
        <f t="shared" si="2"/>
        <v>-1.4400000000000013</v>
      </c>
      <c r="M17" s="17">
        <v>23.94</v>
      </c>
      <c r="N17" s="17">
        <v>26.22</v>
      </c>
      <c r="O17" s="17">
        <f t="shared" si="3"/>
        <v>2.2799999999999976</v>
      </c>
      <c r="P17" s="17">
        <v>41.86</v>
      </c>
      <c r="Q17" s="17">
        <v>41.11</v>
      </c>
      <c r="R17" s="17">
        <f t="shared" si="4"/>
        <v>-0.75</v>
      </c>
      <c r="S17" s="17">
        <f t="shared" si="5"/>
        <v>36.724000000000004</v>
      </c>
      <c r="T17" s="17">
        <f t="shared" si="6"/>
        <v>36.608000000000004</v>
      </c>
      <c r="U17" s="17">
        <f t="shared" si="7"/>
        <v>-0.11599999999999966</v>
      </c>
      <c r="V17" s="50">
        <v>2</v>
      </c>
    </row>
    <row r="18" spans="1:22">
      <c r="A18" s="15">
        <v>13</v>
      </c>
      <c r="B18" s="15" t="s">
        <v>0</v>
      </c>
      <c r="C18" s="63">
        <v>17</v>
      </c>
      <c r="D18" s="17">
        <v>48.13</v>
      </c>
      <c r="E18" s="17">
        <v>36.51</v>
      </c>
      <c r="F18" s="17">
        <f t="shared" si="0"/>
        <v>-11.620000000000005</v>
      </c>
      <c r="G18" s="17">
        <v>38.590000000000003</v>
      </c>
      <c r="H18" s="17">
        <v>46.35</v>
      </c>
      <c r="I18" s="17">
        <f t="shared" si="1"/>
        <v>7.759999999999998</v>
      </c>
      <c r="J18" s="17">
        <v>30.35</v>
      </c>
      <c r="K18" s="17">
        <v>25.76</v>
      </c>
      <c r="L18" s="17">
        <f t="shared" si="2"/>
        <v>-4.59</v>
      </c>
      <c r="M18" s="17">
        <v>24.56</v>
      </c>
      <c r="N18" s="17">
        <v>29.6</v>
      </c>
      <c r="O18" s="17">
        <f t="shared" si="3"/>
        <v>5.0400000000000027</v>
      </c>
      <c r="P18" s="17">
        <v>35.18</v>
      </c>
      <c r="Q18" s="17">
        <v>37.53</v>
      </c>
      <c r="R18" s="17">
        <f t="shared" si="4"/>
        <v>2.3500000000000014</v>
      </c>
      <c r="S18" s="17">
        <f t="shared" si="5"/>
        <v>35.362000000000002</v>
      </c>
      <c r="T18" s="17">
        <f t="shared" si="6"/>
        <v>35.15</v>
      </c>
      <c r="U18" s="17">
        <f t="shared" si="7"/>
        <v>-0.2120000000000033</v>
      </c>
      <c r="V18" s="50">
        <v>3</v>
      </c>
    </row>
    <row r="19" spans="1:22">
      <c r="A19" s="15">
        <v>14</v>
      </c>
      <c r="B19" s="15" t="s">
        <v>26</v>
      </c>
      <c r="C19" s="63">
        <v>15</v>
      </c>
      <c r="D19" s="17">
        <v>41.08</v>
      </c>
      <c r="E19" s="17">
        <v>30.1</v>
      </c>
      <c r="F19" s="17">
        <f t="shared" si="0"/>
        <v>-10.979999999999997</v>
      </c>
      <c r="G19" s="17">
        <v>36.74</v>
      </c>
      <c r="H19" s="17">
        <v>45.47</v>
      </c>
      <c r="I19" s="17">
        <f t="shared" si="1"/>
        <v>8.7299999999999969</v>
      </c>
      <c r="J19" s="17">
        <v>28.74</v>
      </c>
      <c r="K19" s="17">
        <v>23.87</v>
      </c>
      <c r="L19" s="17">
        <f t="shared" si="2"/>
        <v>-4.8699999999999974</v>
      </c>
      <c r="M19" s="17">
        <v>18.989999999999998</v>
      </c>
      <c r="N19" s="17">
        <v>27.2</v>
      </c>
      <c r="O19" s="17">
        <f t="shared" si="3"/>
        <v>8.2100000000000009</v>
      </c>
      <c r="P19" s="17">
        <v>38</v>
      </c>
      <c r="Q19" s="17">
        <v>34.67</v>
      </c>
      <c r="R19" s="17">
        <f t="shared" si="4"/>
        <v>-3.3299999999999983</v>
      </c>
      <c r="S19" s="17">
        <f t="shared" si="5"/>
        <v>32.709999999999994</v>
      </c>
      <c r="T19" s="17">
        <f t="shared" si="6"/>
        <v>32.262</v>
      </c>
      <c r="U19" s="17">
        <f t="shared" si="7"/>
        <v>-0.44799999999999329</v>
      </c>
      <c r="V19" s="50">
        <v>2</v>
      </c>
    </row>
    <row r="20" spans="1:22">
      <c r="A20" s="15">
        <v>15</v>
      </c>
      <c r="B20" s="15" t="s">
        <v>15</v>
      </c>
      <c r="C20" s="63">
        <v>14</v>
      </c>
      <c r="D20" s="17">
        <v>47.29</v>
      </c>
      <c r="E20" s="17">
        <v>35.340000000000003</v>
      </c>
      <c r="F20" s="17">
        <f t="shared" si="0"/>
        <v>-11.949999999999996</v>
      </c>
      <c r="G20" s="17">
        <v>37.4</v>
      </c>
      <c r="H20" s="17">
        <v>48.29</v>
      </c>
      <c r="I20" s="17">
        <f t="shared" si="1"/>
        <v>10.89</v>
      </c>
      <c r="J20" s="17">
        <v>27.8</v>
      </c>
      <c r="K20" s="17">
        <v>25.29</v>
      </c>
      <c r="L20" s="17">
        <f t="shared" si="2"/>
        <v>-2.5100000000000016</v>
      </c>
      <c r="M20" s="17">
        <v>25.04</v>
      </c>
      <c r="N20" s="17">
        <v>24.55</v>
      </c>
      <c r="O20" s="17">
        <f t="shared" si="3"/>
        <v>-0.48999999999999844</v>
      </c>
      <c r="P20" s="17">
        <v>37.799999999999997</v>
      </c>
      <c r="Q20" s="17">
        <v>38.43</v>
      </c>
      <c r="R20" s="17">
        <f t="shared" si="4"/>
        <v>0.63000000000000256</v>
      </c>
      <c r="S20" s="17">
        <f t="shared" si="5"/>
        <v>35.065999999999995</v>
      </c>
      <c r="T20" s="17">
        <f t="shared" si="6"/>
        <v>34.380000000000003</v>
      </c>
      <c r="U20" s="17">
        <f t="shared" si="7"/>
        <v>-0.68599999999999284</v>
      </c>
      <c r="V20" s="50">
        <v>2</v>
      </c>
    </row>
    <row r="21" spans="1:22">
      <c r="A21" s="15">
        <v>16</v>
      </c>
      <c r="B21" s="15" t="s">
        <v>7</v>
      </c>
      <c r="C21" s="63">
        <v>36</v>
      </c>
      <c r="D21" s="17">
        <v>43.3</v>
      </c>
      <c r="E21" s="17">
        <v>34.31</v>
      </c>
      <c r="F21" s="17">
        <f t="shared" si="0"/>
        <v>-8.9899999999999949</v>
      </c>
      <c r="G21" s="17">
        <v>37.03</v>
      </c>
      <c r="H21" s="17">
        <v>45.11</v>
      </c>
      <c r="I21" s="17">
        <f t="shared" si="1"/>
        <v>8.0799999999999983</v>
      </c>
      <c r="J21" s="17">
        <v>27.66</v>
      </c>
      <c r="K21" s="17">
        <v>26.89</v>
      </c>
      <c r="L21" s="17">
        <f t="shared" si="2"/>
        <v>-0.76999999999999957</v>
      </c>
      <c r="M21" s="17">
        <v>25.97</v>
      </c>
      <c r="N21" s="17">
        <v>24.82</v>
      </c>
      <c r="O21" s="17">
        <f t="shared" si="3"/>
        <v>-1.1499999999999986</v>
      </c>
      <c r="P21" s="17">
        <v>35.93</v>
      </c>
      <c r="Q21" s="17">
        <v>34.39</v>
      </c>
      <c r="R21" s="17">
        <f t="shared" si="4"/>
        <v>-1.5399999999999991</v>
      </c>
      <c r="S21" s="17">
        <f t="shared" si="5"/>
        <v>33.977999999999994</v>
      </c>
      <c r="T21" s="17">
        <f t="shared" si="6"/>
        <v>33.103999999999999</v>
      </c>
      <c r="U21" s="17">
        <f t="shared" si="7"/>
        <v>-0.87399999999999523</v>
      </c>
      <c r="V21" s="50">
        <v>1</v>
      </c>
    </row>
    <row r="22" spans="1:22">
      <c r="A22" s="15">
        <v>17</v>
      </c>
      <c r="B22" s="15" t="s">
        <v>1</v>
      </c>
      <c r="C22" s="63">
        <v>8</v>
      </c>
      <c r="D22" s="17">
        <v>40.85</v>
      </c>
      <c r="E22" s="17">
        <v>34.950000000000003</v>
      </c>
      <c r="F22" s="17">
        <f t="shared" si="0"/>
        <v>-5.8999999999999986</v>
      </c>
      <c r="G22" s="17">
        <v>37.33</v>
      </c>
      <c r="H22" s="17">
        <v>51.75</v>
      </c>
      <c r="I22" s="17">
        <f t="shared" si="1"/>
        <v>14.420000000000002</v>
      </c>
      <c r="J22" s="17">
        <v>27</v>
      </c>
      <c r="K22" s="17">
        <v>23.75</v>
      </c>
      <c r="L22" s="17">
        <f t="shared" si="2"/>
        <v>-3.25</v>
      </c>
      <c r="M22" s="17">
        <v>27.87</v>
      </c>
      <c r="N22" s="17">
        <v>21.2</v>
      </c>
      <c r="O22" s="17">
        <f t="shared" si="3"/>
        <v>-6.6700000000000017</v>
      </c>
      <c r="P22" s="17">
        <v>34</v>
      </c>
      <c r="Q22" s="17">
        <v>31</v>
      </c>
      <c r="R22" s="17">
        <f t="shared" si="4"/>
        <v>-3</v>
      </c>
      <c r="S22" s="17">
        <f t="shared" si="5"/>
        <v>33.410000000000004</v>
      </c>
      <c r="T22" s="17">
        <f t="shared" si="6"/>
        <v>32.53</v>
      </c>
      <c r="U22" s="17">
        <f t="shared" si="7"/>
        <v>-0.88000000000000256</v>
      </c>
      <c r="V22" s="50">
        <v>1</v>
      </c>
    </row>
    <row r="23" spans="1:22">
      <c r="A23" s="15">
        <v>18</v>
      </c>
      <c r="B23" s="15" t="s">
        <v>10</v>
      </c>
      <c r="C23" s="63">
        <v>11</v>
      </c>
      <c r="D23" s="17">
        <v>39.61</v>
      </c>
      <c r="E23" s="17">
        <v>33.22</v>
      </c>
      <c r="F23" s="17">
        <f t="shared" si="0"/>
        <v>-6.3900000000000006</v>
      </c>
      <c r="G23" s="17">
        <v>34.93</v>
      </c>
      <c r="H23" s="17">
        <v>42.55</v>
      </c>
      <c r="I23" s="17">
        <f t="shared" si="1"/>
        <v>7.6199999999999974</v>
      </c>
      <c r="J23" s="17">
        <v>28.13</v>
      </c>
      <c r="K23" s="17">
        <v>20.55</v>
      </c>
      <c r="L23" s="17">
        <f t="shared" si="2"/>
        <v>-7.5799999999999983</v>
      </c>
      <c r="M23" s="17">
        <v>21.07</v>
      </c>
      <c r="N23" s="17">
        <v>22.11</v>
      </c>
      <c r="O23" s="17">
        <f t="shared" si="3"/>
        <v>1.0399999999999991</v>
      </c>
      <c r="P23" s="17">
        <v>32.93</v>
      </c>
      <c r="Q23" s="17">
        <v>33.64</v>
      </c>
      <c r="R23" s="17">
        <f t="shared" si="4"/>
        <v>0.71000000000000085</v>
      </c>
      <c r="S23" s="17">
        <f t="shared" si="5"/>
        <v>31.333999999999996</v>
      </c>
      <c r="T23" s="17">
        <f t="shared" si="6"/>
        <v>30.413999999999998</v>
      </c>
      <c r="U23" s="17">
        <f t="shared" si="7"/>
        <v>-0.91999999999999815</v>
      </c>
      <c r="V23" s="50">
        <v>3</v>
      </c>
    </row>
    <row r="24" spans="1:22">
      <c r="A24" s="15">
        <v>19</v>
      </c>
      <c r="B24" s="15" t="s">
        <v>24</v>
      </c>
      <c r="C24" s="63">
        <v>13</v>
      </c>
      <c r="D24" s="17">
        <v>49.65</v>
      </c>
      <c r="E24" s="17">
        <v>38.950000000000003</v>
      </c>
      <c r="F24" s="17">
        <f t="shared" si="0"/>
        <v>-10.699999999999996</v>
      </c>
      <c r="G24" s="17">
        <v>44.78</v>
      </c>
      <c r="H24" s="17">
        <v>50.15</v>
      </c>
      <c r="I24" s="17">
        <f t="shared" si="1"/>
        <v>5.3699999999999974</v>
      </c>
      <c r="J24" s="17">
        <v>26.44</v>
      </c>
      <c r="K24" s="17">
        <v>26.62</v>
      </c>
      <c r="L24" s="17">
        <f t="shared" si="2"/>
        <v>0.17999999999999972</v>
      </c>
      <c r="M24" s="17">
        <v>26</v>
      </c>
      <c r="N24" s="17">
        <v>26.58</v>
      </c>
      <c r="O24" s="17">
        <f t="shared" si="3"/>
        <v>0.57999999999999829</v>
      </c>
      <c r="P24" s="17">
        <v>47.33</v>
      </c>
      <c r="Q24" s="17">
        <v>45.23</v>
      </c>
      <c r="R24" s="17">
        <f t="shared" si="4"/>
        <v>-2.1000000000000014</v>
      </c>
      <c r="S24" s="17">
        <f t="shared" si="5"/>
        <v>38.839999999999996</v>
      </c>
      <c r="T24" s="17">
        <f t="shared" si="6"/>
        <v>37.506</v>
      </c>
      <c r="U24" s="17">
        <f t="shared" si="7"/>
        <v>-1.3339999999999961</v>
      </c>
      <c r="V24" s="50">
        <v>3</v>
      </c>
    </row>
    <row r="25" spans="1:22">
      <c r="A25" s="15">
        <v>20</v>
      </c>
      <c r="B25" s="15" t="s">
        <v>21</v>
      </c>
      <c r="C25" s="63">
        <v>8</v>
      </c>
      <c r="D25" s="17">
        <v>44.28</v>
      </c>
      <c r="E25" s="17">
        <v>32.21</v>
      </c>
      <c r="F25" s="17">
        <f t="shared" si="0"/>
        <v>-12.07</v>
      </c>
      <c r="G25" s="17">
        <v>37.6</v>
      </c>
      <c r="H25" s="17">
        <v>47.75</v>
      </c>
      <c r="I25" s="17">
        <f t="shared" si="1"/>
        <v>10.149999999999999</v>
      </c>
      <c r="J25" s="17">
        <v>34.799999999999997</v>
      </c>
      <c r="K25" s="17">
        <v>26.5</v>
      </c>
      <c r="L25" s="17">
        <f t="shared" si="2"/>
        <v>-8.2999999999999972</v>
      </c>
      <c r="M25" s="17">
        <v>19.68</v>
      </c>
      <c r="N25" s="17">
        <v>22.8</v>
      </c>
      <c r="O25" s="17">
        <f t="shared" si="3"/>
        <v>3.120000000000001</v>
      </c>
      <c r="P25" s="17">
        <v>33.6</v>
      </c>
      <c r="Q25" s="17">
        <v>32.5</v>
      </c>
      <c r="R25" s="17">
        <f t="shared" si="4"/>
        <v>-1.1000000000000014</v>
      </c>
      <c r="S25" s="17">
        <f t="shared" si="5"/>
        <v>33.991999999999997</v>
      </c>
      <c r="T25" s="17">
        <f t="shared" si="6"/>
        <v>32.352000000000004</v>
      </c>
      <c r="U25" s="17">
        <f t="shared" si="7"/>
        <v>-1.6399999999999935</v>
      </c>
      <c r="V25" s="50">
        <v>2</v>
      </c>
    </row>
    <row r="26" spans="1:22">
      <c r="A26" s="15">
        <v>21</v>
      </c>
      <c r="B26" s="15" t="s">
        <v>3</v>
      </c>
      <c r="C26" s="63">
        <v>12</v>
      </c>
      <c r="D26" s="17">
        <v>46.74</v>
      </c>
      <c r="E26" s="17">
        <v>31.04</v>
      </c>
      <c r="F26" s="17">
        <f t="shared" si="0"/>
        <v>-15.700000000000003</v>
      </c>
      <c r="G26" s="17">
        <v>42.8</v>
      </c>
      <c r="H26" s="17">
        <v>47.33</v>
      </c>
      <c r="I26" s="17">
        <f t="shared" si="1"/>
        <v>4.5300000000000011</v>
      </c>
      <c r="J26" s="17">
        <v>24.9</v>
      </c>
      <c r="K26" s="17">
        <v>24.17</v>
      </c>
      <c r="L26" s="17">
        <f t="shared" si="2"/>
        <v>-0.72999999999999687</v>
      </c>
      <c r="M26" s="17">
        <v>23.32</v>
      </c>
      <c r="N26" s="17">
        <v>24.93</v>
      </c>
      <c r="O26" s="17">
        <f t="shared" si="3"/>
        <v>1.6099999999999994</v>
      </c>
      <c r="P26" s="17">
        <v>41.1</v>
      </c>
      <c r="Q26" s="17">
        <v>42.5</v>
      </c>
      <c r="R26" s="17">
        <f t="shared" si="4"/>
        <v>1.3999999999999986</v>
      </c>
      <c r="S26" s="17">
        <f t="shared" si="5"/>
        <v>35.771999999999998</v>
      </c>
      <c r="T26" s="17">
        <f t="shared" si="6"/>
        <v>33.994</v>
      </c>
      <c r="U26" s="17">
        <f t="shared" si="7"/>
        <v>-1.7779999999999987</v>
      </c>
      <c r="V26" s="50">
        <v>3</v>
      </c>
    </row>
    <row r="27" spans="1:22">
      <c r="A27" s="15">
        <v>22</v>
      </c>
      <c r="B27" s="15" t="s">
        <v>16</v>
      </c>
      <c r="C27" s="63">
        <v>7</v>
      </c>
      <c r="D27" s="17">
        <v>46.56</v>
      </c>
      <c r="E27" s="17">
        <v>32.97</v>
      </c>
      <c r="F27" s="17">
        <f t="shared" si="0"/>
        <v>-13.590000000000003</v>
      </c>
      <c r="G27" s="17">
        <v>40.18</v>
      </c>
      <c r="H27" s="17">
        <v>42.29</v>
      </c>
      <c r="I27" s="17">
        <f t="shared" si="1"/>
        <v>2.1099999999999994</v>
      </c>
      <c r="J27" s="17">
        <v>26.91</v>
      </c>
      <c r="K27" s="17">
        <v>29.43</v>
      </c>
      <c r="L27" s="17">
        <f t="shared" si="2"/>
        <v>2.5199999999999996</v>
      </c>
      <c r="M27" s="17">
        <v>21.53</v>
      </c>
      <c r="N27" s="17">
        <v>26.97</v>
      </c>
      <c r="O27" s="17">
        <f t="shared" si="3"/>
        <v>5.4399999999999977</v>
      </c>
      <c r="P27" s="17">
        <v>45.27</v>
      </c>
      <c r="Q27" s="17">
        <v>37.71</v>
      </c>
      <c r="R27" s="17">
        <f t="shared" si="4"/>
        <v>-7.5600000000000023</v>
      </c>
      <c r="S27" s="17">
        <f t="shared" si="5"/>
        <v>36.090000000000003</v>
      </c>
      <c r="T27" s="17">
        <f t="shared" si="6"/>
        <v>33.874000000000002</v>
      </c>
      <c r="U27" s="17">
        <f t="shared" si="7"/>
        <v>-2.2160000000000011</v>
      </c>
      <c r="V27" s="50">
        <v>3</v>
      </c>
    </row>
    <row r="28" spans="1:22">
      <c r="A28" s="15">
        <v>23</v>
      </c>
      <c r="B28" s="15" t="s">
        <v>14</v>
      </c>
      <c r="C28" s="63">
        <v>25</v>
      </c>
      <c r="D28" s="17">
        <v>48.8</v>
      </c>
      <c r="E28" s="17">
        <v>33.56</v>
      </c>
      <c r="F28" s="17">
        <f t="shared" si="0"/>
        <v>-15.239999999999995</v>
      </c>
      <c r="G28" s="17">
        <v>40.47</v>
      </c>
      <c r="H28" s="17">
        <v>47.76</v>
      </c>
      <c r="I28" s="17">
        <f t="shared" si="1"/>
        <v>7.2899999999999991</v>
      </c>
      <c r="J28" s="17">
        <v>33.880000000000003</v>
      </c>
      <c r="K28" s="17">
        <v>25.68</v>
      </c>
      <c r="L28" s="17">
        <f t="shared" si="2"/>
        <v>-8.2000000000000028</v>
      </c>
      <c r="M28" s="17">
        <v>28.56</v>
      </c>
      <c r="N28" s="17">
        <v>28.7</v>
      </c>
      <c r="O28" s="17">
        <f t="shared" si="3"/>
        <v>0.14000000000000057</v>
      </c>
      <c r="P28" s="17">
        <v>39.880000000000003</v>
      </c>
      <c r="Q28" s="17">
        <v>39.36</v>
      </c>
      <c r="R28" s="17">
        <f t="shared" si="4"/>
        <v>-0.52000000000000313</v>
      </c>
      <c r="S28" s="17">
        <f t="shared" si="5"/>
        <v>38.317999999999998</v>
      </c>
      <c r="T28" s="17">
        <f t="shared" si="6"/>
        <v>35.012</v>
      </c>
      <c r="U28" s="17">
        <f t="shared" si="7"/>
        <v>-3.3059999999999974</v>
      </c>
      <c r="V28" s="50">
        <v>2</v>
      </c>
    </row>
    <row r="29" spans="1:22">
      <c r="A29" s="15">
        <v>24</v>
      </c>
      <c r="B29" s="15" t="s">
        <v>5</v>
      </c>
      <c r="C29" s="63">
        <v>37</v>
      </c>
      <c r="D29" s="17">
        <v>45.32</v>
      </c>
      <c r="E29" s="17">
        <v>33.119999999999997</v>
      </c>
      <c r="F29" s="17">
        <f t="shared" si="0"/>
        <v>-12.200000000000003</v>
      </c>
      <c r="G29" s="17">
        <v>42</v>
      </c>
      <c r="H29" s="17">
        <v>44.11</v>
      </c>
      <c r="I29" s="17">
        <f t="shared" si="1"/>
        <v>2.1099999999999994</v>
      </c>
      <c r="J29" s="17">
        <v>33.33</v>
      </c>
      <c r="K29" s="17">
        <v>24.65</v>
      </c>
      <c r="L29" s="17">
        <f t="shared" si="2"/>
        <v>-8.68</v>
      </c>
      <c r="M29" s="17">
        <v>23.38</v>
      </c>
      <c r="N29" s="17">
        <v>25.84</v>
      </c>
      <c r="O29" s="17">
        <f t="shared" si="3"/>
        <v>2.4600000000000009</v>
      </c>
      <c r="P29" s="17">
        <v>39.11</v>
      </c>
      <c r="Q29" s="17">
        <v>34.92</v>
      </c>
      <c r="R29" s="17">
        <f t="shared" si="4"/>
        <v>-4.1899999999999977</v>
      </c>
      <c r="S29" s="17">
        <f t="shared" si="5"/>
        <v>36.628</v>
      </c>
      <c r="T29" s="17">
        <f t="shared" si="6"/>
        <v>32.527999999999999</v>
      </c>
      <c r="U29" s="17">
        <f t="shared" si="7"/>
        <v>-4.1000000000000014</v>
      </c>
      <c r="V29" s="50">
        <v>2</v>
      </c>
    </row>
    <row r="30" spans="1:22">
      <c r="A30" s="15">
        <v>25</v>
      </c>
      <c r="B30" s="15" t="s">
        <v>17</v>
      </c>
      <c r="C30" s="63">
        <v>4</v>
      </c>
      <c r="D30" s="17">
        <v>52.8</v>
      </c>
      <c r="E30" s="17">
        <v>33.03</v>
      </c>
      <c r="F30" s="17">
        <f t="shared" si="0"/>
        <v>-19.769999999999996</v>
      </c>
      <c r="G30" s="17">
        <v>44</v>
      </c>
      <c r="H30" s="17">
        <v>47</v>
      </c>
      <c r="I30" s="17">
        <f t="shared" si="1"/>
        <v>3</v>
      </c>
      <c r="J30" s="17">
        <v>36.67</v>
      </c>
      <c r="K30" s="17">
        <v>20</v>
      </c>
      <c r="L30" s="17">
        <f t="shared" si="2"/>
        <v>-16.670000000000002</v>
      </c>
      <c r="M30" s="17">
        <v>32.53</v>
      </c>
      <c r="N30" s="17">
        <v>26.4</v>
      </c>
      <c r="O30" s="17">
        <f t="shared" si="3"/>
        <v>-6.1300000000000026</v>
      </c>
      <c r="P30" s="17">
        <v>34.67</v>
      </c>
      <c r="Q30" s="17">
        <v>37</v>
      </c>
      <c r="R30" s="17">
        <f t="shared" si="4"/>
        <v>2.3299999999999983</v>
      </c>
      <c r="S30" s="17">
        <f t="shared" si="5"/>
        <v>40.134</v>
      </c>
      <c r="T30" s="17">
        <f t="shared" si="6"/>
        <v>32.686</v>
      </c>
      <c r="U30" s="17">
        <f t="shared" si="7"/>
        <v>-7.4480000000000004</v>
      </c>
      <c r="V30" s="50">
        <v>2</v>
      </c>
    </row>
    <row r="31" spans="1:22">
      <c r="A31" s="15">
        <v>26</v>
      </c>
      <c r="B31" s="15" t="s">
        <v>27</v>
      </c>
      <c r="C31" s="63">
        <v>9</v>
      </c>
      <c r="D31" s="17">
        <v>48.69</v>
      </c>
      <c r="E31" s="17">
        <v>38.51</v>
      </c>
      <c r="F31" s="17">
        <f t="shared" si="0"/>
        <v>-10.18</v>
      </c>
      <c r="G31" s="17">
        <v>48.22</v>
      </c>
      <c r="H31" s="17">
        <v>44.89</v>
      </c>
      <c r="I31" s="17">
        <f t="shared" si="1"/>
        <v>-3.3299999999999983</v>
      </c>
      <c r="J31" s="17">
        <v>28.44</v>
      </c>
      <c r="K31" s="17">
        <v>24.44</v>
      </c>
      <c r="L31" s="17">
        <f t="shared" si="2"/>
        <v>-4</v>
      </c>
      <c r="M31" s="17">
        <v>26.22</v>
      </c>
      <c r="N31" s="17">
        <v>17.78</v>
      </c>
      <c r="O31" s="17">
        <f t="shared" si="3"/>
        <v>-8.4399999999999977</v>
      </c>
      <c r="P31" s="17">
        <v>47.33</v>
      </c>
      <c r="Q31" s="17">
        <v>33.78</v>
      </c>
      <c r="R31" s="17">
        <f t="shared" si="4"/>
        <v>-13.549999999999997</v>
      </c>
      <c r="S31" s="17">
        <f t="shared" si="5"/>
        <v>39.779999999999994</v>
      </c>
      <c r="T31" s="17">
        <f t="shared" si="6"/>
        <v>31.880000000000003</v>
      </c>
      <c r="U31" s="17">
        <f t="shared" si="7"/>
        <v>-7.8999999999999915</v>
      </c>
      <c r="V31" s="50">
        <v>0</v>
      </c>
    </row>
    <row r="32" spans="1:22">
      <c r="A32" s="15">
        <v>27</v>
      </c>
      <c r="B32" s="15" t="s">
        <v>19</v>
      </c>
      <c r="C32" s="63">
        <v>9</v>
      </c>
      <c r="D32" s="17">
        <v>63.9</v>
      </c>
      <c r="E32" s="17">
        <v>39.08</v>
      </c>
      <c r="F32" s="17">
        <f t="shared" si="0"/>
        <v>-24.82</v>
      </c>
      <c r="G32" s="17">
        <v>72</v>
      </c>
      <c r="H32" s="17">
        <v>56.67</v>
      </c>
      <c r="I32" s="17">
        <f t="shared" si="1"/>
        <v>-15.329999999999998</v>
      </c>
      <c r="J32" s="17">
        <v>40</v>
      </c>
      <c r="K32" s="17">
        <v>22.22</v>
      </c>
      <c r="L32" s="17">
        <f t="shared" si="2"/>
        <v>-17.78</v>
      </c>
      <c r="M32" s="17">
        <v>28.8</v>
      </c>
      <c r="N32" s="17">
        <v>33.6</v>
      </c>
      <c r="O32" s="17">
        <f t="shared" si="3"/>
        <v>4.8000000000000007</v>
      </c>
      <c r="P32" s="17">
        <v>62</v>
      </c>
      <c r="Q32" s="17">
        <v>52.67</v>
      </c>
      <c r="R32" s="17">
        <f t="shared" si="4"/>
        <v>-9.3299999999999983</v>
      </c>
      <c r="S32" s="17">
        <f t="shared" si="5"/>
        <v>53.340000000000011</v>
      </c>
      <c r="T32" s="17">
        <f t="shared" si="6"/>
        <v>40.847999999999999</v>
      </c>
      <c r="U32" s="17">
        <f t="shared" si="7"/>
        <v>-12.492000000000012</v>
      </c>
      <c r="V32" s="50">
        <v>1</v>
      </c>
    </row>
    <row r="33" spans="1:22">
      <c r="A33" s="15">
        <v>28</v>
      </c>
      <c r="B33" s="15" t="s">
        <v>11</v>
      </c>
      <c r="C33" s="63">
        <v>0</v>
      </c>
      <c r="D33" s="17">
        <v>46.16</v>
      </c>
      <c r="E33" s="17">
        <v>0</v>
      </c>
      <c r="F33" s="17">
        <f t="shared" si="0"/>
        <v>-46.16</v>
      </c>
      <c r="G33" s="17">
        <v>37.200000000000003</v>
      </c>
      <c r="H33" s="17">
        <v>0</v>
      </c>
      <c r="I33" s="17">
        <f t="shared" si="1"/>
        <v>-37.200000000000003</v>
      </c>
      <c r="J33" s="17">
        <v>28.4</v>
      </c>
      <c r="K33" s="17">
        <v>0</v>
      </c>
      <c r="L33" s="17">
        <f t="shared" si="2"/>
        <v>-28.4</v>
      </c>
      <c r="M33" s="17">
        <v>25.76</v>
      </c>
      <c r="N33" s="17">
        <v>0</v>
      </c>
      <c r="O33" s="17">
        <f t="shared" si="3"/>
        <v>-25.76</v>
      </c>
      <c r="P33" s="17">
        <v>34.4</v>
      </c>
      <c r="Q33" s="17">
        <v>0</v>
      </c>
      <c r="R33" s="17">
        <f t="shared" si="4"/>
        <v>-34.4</v>
      </c>
      <c r="S33" s="17">
        <f t="shared" si="5"/>
        <v>34.384</v>
      </c>
      <c r="T33" s="17">
        <f t="shared" si="6"/>
        <v>0</v>
      </c>
      <c r="U33" s="17">
        <f t="shared" si="7"/>
        <v>-34.384</v>
      </c>
      <c r="V33" s="50">
        <v>0</v>
      </c>
    </row>
    <row r="34" spans="1:22">
      <c r="B34" s="15" t="s">
        <v>59</v>
      </c>
      <c r="C34" s="62">
        <f>SUM(C6:C33)</f>
        <v>386</v>
      </c>
      <c r="D34" s="17">
        <f>AVERAGE(D6:D33)</f>
        <v>45.968214285714289</v>
      </c>
      <c r="E34" s="17">
        <f t="shared" ref="E34:V34" si="8">AVERAGE(E6:E33)</f>
        <v>34.925000000000004</v>
      </c>
      <c r="F34" s="17">
        <f t="shared" si="8"/>
        <v>-11.043214285714283</v>
      </c>
      <c r="G34" s="17">
        <f t="shared" si="8"/>
        <v>40.808928571428567</v>
      </c>
      <c r="H34" s="17">
        <f t="shared" si="8"/>
        <v>46.673571428571428</v>
      </c>
      <c r="I34" s="17">
        <f t="shared" si="8"/>
        <v>5.8646428571428588</v>
      </c>
      <c r="J34" s="17">
        <f t="shared" si="8"/>
        <v>29.721428571428572</v>
      </c>
      <c r="K34" s="17">
        <f t="shared" si="8"/>
        <v>24.9925</v>
      </c>
      <c r="L34" s="17">
        <f t="shared" si="8"/>
        <v>-4.7289285714285709</v>
      </c>
      <c r="M34" s="17">
        <f t="shared" si="8"/>
        <v>24.346428571428568</v>
      </c>
      <c r="N34" s="17">
        <f t="shared" si="8"/>
        <v>26.130714285714287</v>
      </c>
      <c r="O34" s="17">
        <f t="shared" si="8"/>
        <v>1.7842857142857145</v>
      </c>
      <c r="P34" s="17">
        <f t="shared" si="8"/>
        <v>38.528571428571432</v>
      </c>
      <c r="Q34" s="17">
        <f t="shared" si="8"/>
        <v>38.075714285714284</v>
      </c>
      <c r="R34" s="17">
        <f t="shared" si="8"/>
        <v>-0.45285714285714285</v>
      </c>
      <c r="S34" s="17">
        <f t="shared" si="8"/>
        <v>35.874714285714283</v>
      </c>
      <c r="T34" s="17">
        <f t="shared" si="8"/>
        <v>34.159499999999994</v>
      </c>
      <c r="U34" s="17">
        <f t="shared" si="8"/>
        <v>-1.7152142857142856</v>
      </c>
      <c r="V34" s="69">
        <f t="shared" si="8"/>
        <v>2.4642857142857144</v>
      </c>
    </row>
  </sheetData>
  <sortState ref="B6:V33">
    <sortCondition descending="1" ref="U6:U33"/>
  </sortState>
  <mergeCells count="15">
    <mergeCell ref="A1:V1"/>
    <mergeCell ref="A2:V2"/>
    <mergeCell ref="A3:V3"/>
    <mergeCell ref="A4:A5"/>
    <mergeCell ref="B4:B5"/>
    <mergeCell ref="C4:C5"/>
    <mergeCell ref="D4:F4"/>
    <mergeCell ref="G4:I4"/>
    <mergeCell ref="J4:L4"/>
    <mergeCell ref="M4:O4"/>
    <mergeCell ref="P4:R4"/>
    <mergeCell ref="S4:S5"/>
    <mergeCell ref="T4:T5"/>
    <mergeCell ref="U4:U5"/>
    <mergeCell ref="V4:V5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V34"/>
  <sheetViews>
    <sheetView topLeftCell="A21" workbookViewId="0">
      <selection activeCell="W35" sqref="W35"/>
    </sheetView>
  </sheetViews>
  <sheetFormatPr defaultRowHeight="18.75"/>
  <cols>
    <col min="1" max="1" width="3" style="20" customWidth="1"/>
    <col min="2" max="2" width="14.625" style="20" customWidth="1"/>
    <col min="3" max="3" width="2.5" style="20" customWidth="1"/>
    <col min="4" max="4" width="4.625" style="20" bestFit="1" customWidth="1"/>
    <col min="5" max="5" width="4.25" style="20" bestFit="1" customWidth="1"/>
    <col min="6" max="6" width="4.625" style="20" bestFit="1" customWidth="1"/>
    <col min="7" max="8" width="4.25" style="20" bestFit="1" customWidth="1"/>
    <col min="9" max="9" width="4.625" style="20" bestFit="1" customWidth="1"/>
    <col min="10" max="11" width="4.25" style="20" bestFit="1" customWidth="1"/>
    <col min="12" max="12" width="4.625" style="68" bestFit="1" customWidth="1"/>
    <col min="13" max="14" width="4.25" style="20" bestFit="1" customWidth="1"/>
    <col min="15" max="15" width="5.375" style="20" bestFit="1" customWidth="1"/>
    <col min="16" max="17" width="4.25" style="20" bestFit="1" customWidth="1"/>
    <col min="18" max="18" width="5.375" style="20" bestFit="1" customWidth="1"/>
    <col min="19" max="19" width="5.5" style="20" bestFit="1" customWidth="1"/>
    <col min="20" max="20" width="5" style="20" bestFit="1" customWidth="1"/>
    <col min="21" max="21" width="4.5" style="20" customWidth="1"/>
    <col min="22" max="22" width="3.125" style="51" bestFit="1" customWidth="1"/>
  </cols>
  <sheetData>
    <row r="1" spans="1:22" ht="24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</row>
    <row r="2" spans="1:22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</row>
    <row r="3" spans="1:22" ht="24">
      <c r="A3" s="87" t="s">
        <v>102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</row>
    <row r="4" spans="1:22">
      <c r="A4" s="99" t="s">
        <v>36</v>
      </c>
      <c r="B4" s="99" t="s">
        <v>30</v>
      </c>
      <c r="C4" s="99" t="s">
        <v>70</v>
      </c>
      <c r="D4" s="101" t="s">
        <v>31</v>
      </c>
      <c r="E4" s="101"/>
      <c r="F4" s="101"/>
      <c r="G4" s="101" t="s">
        <v>32</v>
      </c>
      <c r="H4" s="101"/>
      <c r="I4" s="101"/>
      <c r="J4" s="101" t="s">
        <v>33</v>
      </c>
      <c r="K4" s="101"/>
      <c r="L4" s="101"/>
      <c r="M4" s="101" t="s">
        <v>34</v>
      </c>
      <c r="N4" s="101"/>
      <c r="O4" s="101"/>
      <c r="P4" s="101" t="s">
        <v>35</v>
      </c>
      <c r="Q4" s="101"/>
      <c r="R4" s="101"/>
      <c r="S4" s="102" t="s">
        <v>109</v>
      </c>
      <c r="T4" s="102" t="s">
        <v>108</v>
      </c>
      <c r="U4" s="102" t="s">
        <v>133</v>
      </c>
      <c r="V4" s="107" t="s">
        <v>62</v>
      </c>
    </row>
    <row r="5" spans="1:22">
      <c r="A5" s="100"/>
      <c r="B5" s="100"/>
      <c r="C5" s="100"/>
      <c r="D5" s="54" t="s">
        <v>63</v>
      </c>
      <c r="E5" s="54" t="s">
        <v>106</v>
      </c>
      <c r="F5" s="14" t="s">
        <v>61</v>
      </c>
      <c r="G5" s="54" t="s">
        <v>63</v>
      </c>
      <c r="H5" s="54" t="s">
        <v>106</v>
      </c>
      <c r="I5" s="14" t="s">
        <v>61</v>
      </c>
      <c r="J5" s="54" t="s">
        <v>63</v>
      </c>
      <c r="K5" s="54" t="s">
        <v>106</v>
      </c>
      <c r="L5" s="67" t="s">
        <v>61</v>
      </c>
      <c r="M5" s="54" t="s">
        <v>63</v>
      </c>
      <c r="N5" s="54" t="s">
        <v>106</v>
      </c>
      <c r="O5" s="14" t="s">
        <v>61</v>
      </c>
      <c r="P5" s="54" t="s">
        <v>63</v>
      </c>
      <c r="Q5" s="54" t="s">
        <v>106</v>
      </c>
      <c r="R5" s="14" t="s">
        <v>61</v>
      </c>
      <c r="S5" s="102"/>
      <c r="T5" s="102"/>
      <c r="U5" s="102"/>
      <c r="V5" s="107"/>
    </row>
    <row r="6" spans="1:22">
      <c r="A6" s="15">
        <v>1</v>
      </c>
      <c r="B6" s="15" t="s">
        <v>25</v>
      </c>
      <c r="C6" s="63">
        <v>22</v>
      </c>
      <c r="D6" s="17">
        <v>47.7</v>
      </c>
      <c r="E6" s="17">
        <v>42.62</v>
      </c>
      <c r="F6" s="17">
        <f t="shared" ref="F6:F33" si="0">E6-D6</f>
        <v>-5.0800000000000054</v>
      </c>
      <c r="G6" s="17">
        <v>48.67</v>
      </c>
      <c r="H6" s="17">
        <v>57.55</v>
      </c>
      <c r="I6" s="17">
        <f t="shared" ref="I6:I33" si="1">H6-G6</f>
        <v>8.8799999999999955</v>
      </c>
      <c r="J6" s="17">
        <v>30.67</v>
      </c>
      <c r="K6" s="17">
        <v>32.36</v>
      </c>
      <c r="L6" s="17">
        <f t="shared" ref="L6:L33" si="2">K6-J6</f>
        <v>1.6899999999999977</v>
      </c>
      <c r="M6" s="17">
        <v>26</v>
      </c>
      <c r="N6" s="17">
        <v>36.51</v>
      </c>
      <c r="O6" s="17">
        <f t="shared" ref="O6:O33" si="3">N6-M6</f>
        <v>10.509999999999998</v>
      </c>
      <c r="P6" s="17">
        <v>45.33</v>
      </c>
      <c r="Q6" s="17">
        <v>50.18</v>
      </c>
      <c r="R6" s="17">
        <f t="shared" ref="R6:R33" si="4">Q6-P6</f>
        <v>4.8500000000000014</v>
      </c>
      <c r="S6" s="17">
        <f t="shared" ref="S6:S33" si="5">(D6+G6+J6+M6+P6)/5</f>
        <v>39.673999999999999</v>
      </c>
      <c r="T6" s="17">
        <f t="shared" ref="T6:T33" si="6">(E6+H6+K6+N6+Q6)/5</f>
        <v>43.843999999999994</v>
      </c>
      <c r="U6" s="17">
        <f t="shared" ref="U6:U33" si="7">T6-S6</f>
        <v>4.1699999999999946</v>
      </c>
      <c r="V6" s="50">
        <v>4</v>
      </c>
    </row>
    <row r="7" spans="1:22">
      <c r="A7" s="15">
        <v>2</v>
      </c>
      <c r="B7" s="15" t="s">
        <v>19</v>
      </c>
      <c r="C7" s="63">
        <v>9</v>
      </c>
      <c r="D7" s="17">
        <v>63.9</v>
      </c>
      <c r="E7" s="17">
        <v>39.08</v>
      </c>
      <c r="F7" s="17">
        <f t="shared" si="0"/>
        <v>-24.82</v>
      </c>
      <c r="G7" s="17">
        <v>72</v>
      </c>
      <c r="H7" s="17">
        <v>56.67</v>
      </c>
      <c r="I7" s="17">
        <f t="shared" si="1"/>
        <v>-15.329999999999998</v>
      </c>
      <c r="J7" s="17">
        <v>40</v>
      </c>
      <c r="K7" s="17">
        <v>22.22</v>
      </c>
      <c r="L7" s="17">
        <f t="shared" si="2"/>
        <v>-17.78</v>
      </c>
      <c r="M7" s="17">
        <v>28.8</v>
      </c>
      <c r="N7" s="17">
        <v>33.6</v>
      </c>
      <c r="O7" s="17">
        <f t="shared" si="3"/>
        <v>4.8000000000000007</v>
      </c>
      <c r="P7" s="17">
        <v>62</v>
      </c>
      <c r="Q7" s="17">
        <v>52.67</v>
      </c>
      <c r="R7" s="17">
        <f t="shared" si="4"/>
        <v>-9.3299999999999983</v>
      </c>
      <c r="S7" s="17">
        <f t="shared" si="5"/>
        <v>53.340000000000011</v>
      </c>
      <c r="T7" s="17">
        <f t="shared" si="6"/>
        <v>40.847999999999999</v>
      </c>
      <c r="U7" s="17">
        <f t="shared" si="7"/>
        <v>-12.492000000000012</v>
      </c>
      <c r="V7" s="50">
        <v>1</v>
      </c>
    </row>
    <row r="8" spans="1:22">
      <c r="A8" s="15">
        <v>3</v>
      </c>
      <c r="B8" s="15" t="s">
        <v>22</v>
      </c>
      <c r="C8" s="63">
        <v>10</v>
      </c>
      <c r="D8" s="17">
        <v>46.51</v>
      </c>
      <c r="E8" s="17">
        <v>40.53</v>
      </c>
      <c r="F8" s="17">
        <f t="shared" si="0"/>
        <v>-5.9799999999999969</v>
      </c>
      <c r="G8" s="17">
        <v>37.78</v>
      </c>
      <c r="H8" s="17">
        <v>52.2</v>
      </c>
      <c r="I8" s="17">
        <f t="shared" si="1"/>
        <v>14.420000000000002</v>
      </c>
      <c r="J8" s="17">
        <v>30.89</v>
      </c>
      <c r="K8" s="17">
        <v>29.8</v>
      </c>
      <c r="L8" s="17">
        <f t="shared" si="2"/>
        <v>-1.0899999999999999</v>
      </c>
      <c r="M8" s="17">
        <v>26.49</v>
      </c>
      <c r="N8" s="17">
        <v>31.12</v>
      </c>
      <c r="O8" s="17">
        <f t="shared" si="3"/>
        <v>4.6300000000000026</v>
      </c>
      <c r="P8" s="17">
        <v>31.56</v>
      </c>
      <c r="Q8" s="17">
        <v>47</v>
      </c>
      <c r="R8" s="17">
        <f t="shared" si="4"/>
        <v>15.440000000000001</v>
      </c>
      <c r="S8" s="17">
        <f t="shared" si="5"/>
        <v>34.646000000000001</v>
      </c>
      <c r="T8" s="17">
        <f t="shared" si="6"/>
        <v>40.130000000000003</v>
      </c>
      <c r="U8" s="17">
        <f t="shared" si="7"/>
        <v>5.4840000000000018</v>
      </c>
      <c r="V8" s="50">
        <v>3</v>
      </c>
    </row>
    <row r="9" spans="1:22">
      <c r="A9" s="15">
        <v>4</v>
      </c>
      <c r="B9" s="15" t="s">
        <v>12</v>
      </c>
      <c r="C9" s="63">
        <v>5</v>
      </c>
      <c r="D9" s="17">
        <v>41.18</v>
      </c>
      <c r="E9" s="17">
        <v>39.020000000000003</v>
      </c>
      <c r="F9" s="17">
        <f t="shared" si="0"/>
        <v>-2.1599999999999966</v>
      </c>
      <c r="G9" s="17">
        <v>36.4</v>
      </c>
      <c r="H9" s="17">
        <v>50</v>
      </c>
      <c r="I9" s="17">
        <f t="shared" si="1"/>
        <v>13.600000000000001</v>
      </c>
      <c r="J9" s="17">
        <v>28.2</v>
      </c>
      <c r="K9" s="17">
        <v>26.4</v>
      </c>
      <c r="L9" s="17">
        <f t="shared" si="2"/>
        <v>-1.8000000000000007</v>
      </c>
      <c r="M9" s="17">
        <v>21.12</v>
      </c>
      <c r="N9" s="17">
        <v>37.44</v>
      </c>
      <c r="O9" s="17">
        <f t="shared" si="3"/>
        <v>16.319999999999997</v>
      </c>
      <c r="P9" s="17">
        <v>34.4</v>
      </c>
      <c r="Q9" s="17">
        <v>45.6</v>
      </c>
      <c r="R9" s="17">
        <f t="shared" si="4"/>
        <v>11.200000000000003</v>
      </c>
      <c r="S9" s="17">
        <f t="shared" si="5"/>
        <v>32.260000000000005</v>
      </c>
      <c r="T9" s="17">
        <f t="shared" si="6"/>
        <v>39.692</v>
      </c>
      <c r="U9" s="17">
        <f t="shared" si="7"/>
        <v>7.4319999999999951</v>
      </c>
      <c r="V9" s="50">
        <v>3</v>
      </c>
    </row>
    <row r="10" spans="1:22">
      <c r="A10" s="15">
        <v>5</v>
      </c>
      <c r="B10" s="15" t="s">
        <v>23</v>
      </c>
      <c r="C10" s="63">
        <v>10</v>
      </c>
      <c r="D10" s="17">
        <v>52.14</v>
      </c>
      <c r="E10" s="17">
        <v>37.15</v>
      </c>
      <c r="F10" s="17">
        <f t="shared" si="0"/>
        <v>-14.990000000000002</v>
      </c>
      <c r="G10" s="17">
        <v>40.909999999999997</v>
      </c>
      <c r="H10" s="17">
        <v>49.8</v>
      </c>
      <c r="I10" s="17">
        <f t="shared" si="1"/>
        <v>8.89</v>
      </c>
      <c r="J10" s="17">
        <v>31.45</v>
      </c>
      <c r="K10" s="17">
        <v>30.2</v>
      </c>
      <c r="L10" s="17">
        <f t="shared" si="2"/>
        <v>-1.25</v>
      </c>
      <c r="M10" s="17">
        <v>28.15</v>
      </c>
      <c r="N10" s="17">
        <v>32.880000000000003</v>
      </c>
      <c r="O10" s="17">
        <f t="shared" si="3"/>
        <v>4.730000000000004</v>
      </c>
      <c r="P10" s="17">
        <v>45.27</v>
      </c>
      <c r="Q10" s="17">
        <v>47.6</v>
      </c>
      <c r="R10" s="17">
        <f t="shared" si="4"/>
        <v>2.3299999999999983</v>
      </c>
      <c r="S10" s="17">
        <f t="shared" si="5"/>
        <v>39.584000000000003</v>
      </c>
      <c r="T10" s="17">
        <f t="shared" si="6"/>
        <v>39.525999999999996</v>
      </c>
      <c r="U10" s="17">
        <f t="shared" si="7"/>
        <v>-5.8000000000006935E-2</v>
      </c>
      <c r="V10" s="50">
        <v>3</v>
      </c>
    </row>
    <row r="11" spans="1:22">
      <c r="A11" s="15">
        <v>6</v>
      </c>
      <c r="B11" s="15" t="s">
        <v>8</v>
      </c>
      <c r="C11" s="63">
        <v>12</v>
      </c>
      <c r="D11" s="17">
        <v>44.59</v>
      </c>
      <c r="E11" s="17">
        <v>43.75</v>
      </c>
      <c r="F11" s="17">
        <f t="shared" si="0"/>
        <v>-0.84000000000000341</v>
      </c>
      <c r="G11" s="17">
        <v>34.67</v>
      </c>
      <c r="H11" s="17">
        <v>51.5</v>
      </c>
      <c r="I11" s="17">
        <f t="shared" si="1"/>
        <v>16.829999999999998</v>
      </c>
      <c r="J11" s="17">
        <v>27.33</v>
      </c>
      <c r="K11" s="17">
        <v>23.5</v>
      </c>
      <c r="L11" s="17">
        <f t="shared" si="2"/>
        <v>-3.8299999999999983</v>
      </c>
      <c r="M11" s="17">
        <v>20.8</v>
      </c>
      <c r="N11" s="17">
        <v>31.8</v>
      </c>
      <c r="O11" s="17">
        <f t="shared" si="3"/>
        <v>11</v>
      </c>
      <c r="P11" s="17">
        <v>32.799999999999997</v>
      </c>
      <c r="Q11" s="17">
        <v>42</v>
      </c>
      <c r="R11" s="17">
        <f t="shared" si="4"/>
        <v>9.2000000000000028</v>
      </c>
      <c r="S11" s="17">
        <f t="shared" si="5"/>
        <v>32.037999999999997</v>
      </c>
      <c r="T11" s="17">
        <f t="shared" si="6"/>
        <v>38.510000000000005</v>
      </c>
      <c r="U11" s="17">
        <f t="shared" si="7"/>
        <v>6.4720000000000084</v>
      </c>
      <c r="V11" s="50">
        <v>3</v>
      </c>
    </row>
    <row r="12" spans="1:22">
      <c r="A12" s="15">
        <v>7</v>
      </c>
      <c r="B12" s="15" t="s">
        <v>24</v>
      </c>
      <c r="C12" s="63">
        <v>13</v>
      </c>
      <c r="D12" s="17">
        <v>49.65</v>
      </c>
      <c r="E12" s="17">
        <v>38.950000000000003</v>
      </c>
      <c r="F12" s="17">
        <f t="shared" si="0"/>
        <v>-10.699999999999996</v>
      </c>
      <c r="G12" s="17">
        <v>44.78</v>
      </c>
      <c r="H12" s="17">
        <v>50.15</v>
      </c>
      <c r="I12" s="17">
        <f t="shared" si="1"/>
        <v>5.3699999999999974</v>
      </c>
      <c r="J12" s="17">
        <v>26.44</v>
      </c>
      <c r="K12" s="17">
        <v>26.62</v>
      </c>
      <c r="L12" s="17">
        <f t="shared" si="2"/>
        <v>0.17999999999999972</v>
      </c>
      <c r="M12" s="17">
        <v>26</v>
      </c>
      <c r="N12" s="17">
        <v>26.58</v>
      </c>
      <c r="O12" s="17">
        <f t="shared" si="3"/>
        <v>0.57999999999999829</v>
      </c>
      <c r="P12" s="17">
        <v>47.33</v>
      </c>
      <c r="Q12" s="17">
        <v>45.23</v>
      </c>
      <c r="R12" s="17">
        <f t="shared" si="4"/>
        <v>-2.1000000000000014</v>
      </c>
      <c r="S12" s="17">
        <f t="shared" si="5"/>
        <v>38.839999999999996</v>
      </c>
      <c r="T12" s="17">
        <f t="shared" si="6"/>
        <v>37.506</v>
      </c>
      <c r="U12" s="17">
        <f t="shared" si="7"/>
        <v>-1.3339999999999961</v>
      </c>
      <c r="V12" s="50">
        <v>3</v>
      </c>
    </row>
    <row r="13" spans="1:22">
      <c r="A13" s="15">
        <v>8</v>
      </c>
      <c r="B13" s="15" t="s">
        <v>2</v>
      </c>
      <c r="C13" s="63">
        <v>18</v>
      </c>
      <c r="D13" s="17">
        <v>47.39</v>
      </c>
      <c r="E13" s="17">
        <v>38.590000000000003</v>
      </c>
      <c r="F13" s="17">
        <f t="shared" si="0"/>
        <v>-8.7999999999999972</v>
      </c>
      <c r="G13" s="17">
        <v>43.43</v>
      </c>
      <c r="H13" s="17">
        <v>51.56</v>
      </c>
      <c r="I13" s="17">
        <f t="shared" si="1"/>
        <v>8.1300000000000026</v>
      </c>
      <c r="J13" s="17">
        <v>27</v>
      </c>
      <c r="K13" s="17">
        <v>25.56</v>
      </c>
      <c r="L13" s="17">
        <f t="shared" si="2"/>
        <v>-1.4400000000000013</v>
      </c>
      <c r="M13" s="17">
        <v>23.94</v>
      </c>
      <c r="N13" s="17">
        <v>26.22</v>
      </c>
      <c r="O13" s="17">
        <f t="shared" si="3"/>
        <v>2.2799999999999976</v>
      </c>
      <c r="P13" s="17">
        <v>41.86</v>
      </c>
      <c r="Q13" s="17">
        <v>41.11</v>
      </c>
      <c r="R13" s="17">
        <f t="shared" si="4"/>
        <v>-0.75</v>
      </c>
      <c r="S13" s="17">
        <f t="shared" si="5"/>
        <v>36.724000000000004</v>
      </c>
      <c r="T13" s="17">
        <f t="shared" si="6"/>
        <v>36.608000000000004</v>
      </c>
      <c r="U13" s="17">
        <f t="shared" si="7"/>
        <v>-0.11599999999999966</v>
      </c>
      <c r="V13" s="50">
        <v>2</v>
      </c>
    </row>
    <row r="14" spans="1:22">
      <c r="A14" s="15">
        <v>9</v>
      </c>
      <c r="B14" s="15" t="s">
        <v>6</v>
      </c>
      <c r="C14" s="63">
        <v>16</v>
      </c>
      <c r="D14" s="17">
        <v>45.65</v>
      </c>
      <c r="E14" s="17">
        <v>39.19</v>
      </c>
      <c r="F14" s="17">
        <f t="shared" si="0"/>
        <v>-6.4600000000000009</v>
      </c>
      <c r="G14" s="17">
        <v>40</v>
      </c>
      <c r="H14" s="17">
        <v>49.25</v>
      </c>
      <c r="I14" s="17">
        <f t="shared" si="1"/>
        <v>9.25</v>
      </c>
      <c r="J14" s="17">
        <v>33.33</v>
      </c>
      <c r="K14" s="17">
        <v>26.88</v>
      </c>
      <c r="L14" s="17">
        <f t="shared" si="2"/>
        <v>-6.4499999999999993</v>
      </c>
      <c r="M14" s="17">
        <v>23.73</v>
      </c>
      <c r="N14" s="17">
        <v>27.6</v>
      </c>
      <c r="O14" s="17">
        <f t="shared" si="3"/>
        <v>3.870000000000001</v>
      </c>
      <c r="P14" s="17">
        <v>37.17</v>
      </c>
      <c r="Q14" s="17">
        <v>39.880000000000003</v>
      </c>
      <c r="R14" s="17">
        <f t="shared" si="4"/>
        <v>2.7100000000000009</v>
      </c>
      <c r="S14" s="17">
        <f t="shared" si="5"/>
        <v>35.975999999999999</v>
      </c>
      <c r="T14" s="17">
        <f t="shared" si="6"/>
        <v>36.559999999999995</v>
      </c>
      <c r="U14" s="17">
        <f t="shared" si="7"/>
        <v>0.58399999999999608</v>
      </c>
      <c r="V14" s="50">
        <v>3</v>
      </c>
    </row>
    <row r="15" spans="1:22">
      <c r="A15" s="15">
        <v>10</v>
      </c>
      <c r="B15" s="15" t="s">
        <v>4</v>
      </c>
      <c r="C15" s="63">
        <v>15</v>
      </c>
      <c r="D15" s="17">
        <v>43.68</v>
      </c>
      <c r="E15" s="17">
        <v>38.18</v>
      </c>
      <c r="F15" s="17">
        <f t="shared" si="0"/>
        <v>-5.5</v>
      </c>
      <c r="G15" s="17">
        <v>43</v>
      </c>
      <c r="H15" s="17">
        <v>52.4</v>
      </c>
      <c r="I15" s="17">
        <f t="shared" si="1"/>
        <v>9.3999999999999986</v>
      </c>
      <c r="J15" s="17">
        <v>30.75</v>
      </c>
      <c r="K15" s="17">
        <v>26.8</v>
      </c>
      <c r="L15" s="17">
        <f t="shared" si="2"/>
        <v>-3.9499999999999993</v>
      </c>
      <c r="M15" s="17">
        <v>20.5</v>
      </c>
      <c r="N15" s="17">
        <v>23.89</v>
      </c>
      <c r="O15" s="17">
        <f t="shared" si="3"/>
        <v>3.3900000000000006</v>
      </c>
      <c r="P15" s="17">
        <v>31.25</v>
      </c>
      <c r="Q15" s="17">
        <v>36.799999999999997</v>
      </c>
      <c r="R15" s="17">
        <f t="shared" si="4"/>
        <v>5.5499999999999972</v>
      </c>
      <c r="S15" s="17">
        <f t="shared" si="5"/>
        <v>33.835999999999999</v>
      </c>
      <c r="T15" s="17">
        <f t="shared" si="6"/>
        <v>35.613999999999997</v>
      </c>
      <c r="U15" s="17">
        <f t="shared" si="7"/>
        <v>1.7779999999999987</v>
      </c>
      <c r="V15" s="50">
        <v>3</v>
      </c>
    </row>
    <row r="16" spans="1:22">
      <c r="A16" s="15">
        <v>11</v>
      </c>
      <c r="B16" s="15" t="s">
        <v>18</v>
      </c>
      <c r="C16" s="63">
        <v>14</v>
      </c>
      <c r="D16" s="17">
        <v>43.94</v>
      </c>
      <c r="E16" s="17">
        <v>36.090000000000003</v>
      </c>
      <c r="F16" s="17">
        <f t="shared" si="0"/>
        <v>-7.8499999999999943</v>
      </c>
      <c r="G16" s="17">
        <v>42</v>
      </c>
      <c r="H16" s="17">
        <v>48.14</v>
      </c>
      <c r="I16" s="17">
        <f t="shared" si="1"/>
        <v>6.1400000000000006</v>
      </c>
      <c r="J16" s="17">
        <v>29.11</v>
      </c>
      <c r="K16" s="17">
        <v>29.29</v>
      </c>
      <c r="L16" s="17">
        <f t="shared" si="2"/>
        <v>0.17999999999999972</v>
      </c>
      <c r="M16" s="17">
        <v>25.33</v>
      </c>
      <c r="N16" s="17">
        <v>26.29</v>
      </c>
      <c r="O16" s="17">
        <f t="shared" si="3"/>
        <v>0.96000000000000085</v>
      </c>
      <c r="P16" s="17">
        <v>34.67</v>
      </c>
      <c r="Q16" s="17">
        <v>36.57</v>
      </c>
      <c r="R16" s="17">
        <f t="shared" si="4"/>
        <v>1.8999999999999986</v>
      </c>
      <c r="S16" s="17">
        <f t="shared" si="5"/>
        <v>35.010000000000005</v>
      </c>
      <c r="T16" s="17">
        <f t="shared" si="6"/>
        <v>35.275999999999996</v>
      </c>
      <c r="U16" s="17">
        <f t="shared" si="7"/>
        <v>0.26599999999999113</v>
      </c>
      <c r="V16" s="50">
        <v>4</v>
      </c>
    </row>
    <row r="17" spans="1:22">
      <c r="A17" s="15">
        <v>12</v>
      </c>
      <c r="B17" s="15" t="s">
        <v>0</v>
      </c>
      <c r="C17" s="63">
        <v>17</v>
      </c>
      <c r="D17" s="17">
        <v>48.13</v>
      </c>
      <c r="E17" s="17">
        <v>36.51</v>
      </c>
      <c r="F17" s="17">
        <f t="shared" si="0"/>
        <v>-11.620000000000005</v>
      </c>
      <c r="G17" s="17">
        <v>38.590000000000003</v>
      </c>
      <c r="H17" s="17">
        <v>46.35</v>
      </c>
      <c r="I17" s="17">
        <f t="shared" si="1"/>
        <v>7.759999999999998</v>
      </c>
      <c r="J17" s="17">
        <v>30.35</v>
      </c>
      <c r="K17" s="17">
        <v>25.76</v>
      </c>
      <c r="L17" s="17">
        <f t="shared" si="2"/>
        <v>-4.59</v>
      </c>
      <c r="M17" s="17">
        <v>24.56</v>
      </c>
      <c r="N17" s="17">
        <v>29.6</v>
      </c>
      <c r="O17" s="17">
        <f t="shared" si="3"/>
        <v>5.0400000000000027</v>
      </c>
      <c r="P17" s="17">
        <v>35.18</v>
      </c>
      <c r="Q17" s="17">
        <v>37.53</v>
      </c>
      <c r="R17" s="17">
        <f t="shared" si="4"/>
        <v>2.3500000000000014</v>
      </c>
      <c r="S17" s="17">
        <f t="shared" si="5"/>
        <v>35.362000000000002</v>
      </c>
      <c r="T17" s="17">
        <f t="shared" si="6"/>
        <v>35.15</v>
      </c>
      <c r="U17" s="17">
        <f t="shared" si="7"/>
        <v>-0.2120000000000033</v>
      </c>
      <c r="V17" s="50">
        <v>3</v>
      </c>
    </row>
    <row r="18" spans="1:22">
      <c r="A18" s="15">
        <v>13</v>
      </c>
      <c r="B18" s="15" t="s">
        <v>14</v>
      </c>
      <c r="C18" s="63">
        <v>25</v>
      </c>
      <c r="D18" s="17">
        <v>48.8</v>
      </c>
      <c r="E18" s="17">
        <v>33.56</v>
      </c>
      <c r="F18" s="17">
        <f t="shared" si="0"/>
        <v>-15.239999999999995</v>
      </c>
      <c r="G18" s="17">
        <v>40.47</v>
      </c>
      <c r="H18" s="17">
        <v>47.76</v>
      </c>
      <c r="I18" s="17">
        <f t="shared" si="1"/>
        <v>7.2899999999999991</v>
      </c>
      <c r="J18" s="17">
        <v>33.880000000000003</v>
      </c>
      <c r="K18" s="17">
        <v>25.68</v>
      </c>
      <c r="L18" s="17">
        <f t="shared" si="2"/>
        <v>-8.2000000000000028</v>
      </c>
      <c r="M18" s="17">
        <v>28.56</v>
      </c>
      <c r="N18" s="17">
        <v>28.7</v>
      </c>
      <c r="O18" s="17">
        <f t="shared" si="3"/>
        <v>0.14000000000000057</v>
      </c>
      <c r="P18" s="17">
        <v>39.880000000000003</v>
      </c>
      <c r="Q18" s="17">
        <v>39.36</v>
      </c>
      <c r="R18" s="17">
        <f t="shared" si="4"/>
        <v>-0.52000000000000313</v>
      </c>
      <c r="S18" s="17">
        <f t="shared" si="5"/>
        <v>38.317999999999998</v>
      </c>
      <c r="T18" s="17">
        <f t="shared" si="6"/>
        <v>35.012</v>
      </c>
      <c r="U18" s="17">
        <f t="shared" si="7"/>
        <v>-3.3059999999999974</v>
      </c>
      <c r="V18" s="50">
        <v>2</v>
      </c>
    </row>
    <row r="19" spans="1:22">
      <c r="A19" s="15">
        <v>14</v>
      </c>
      <c r="B19" s="15" t="s">
        <v>9</v>
      </c>
      <c r="C19" s="63">
        <v>17</v>
      </c>
      <c r="D19" s="17">
        <v>43.03</v>
      </c>
      <c r="E19" s="17">
        <v>36.75</v>
      </c>
      <c r="F19" s="17">
        <f t="shared" si="0"/>
        <v>-6.2800000000000011</v>
      </c>
      <c r="G19" s="17">
        <v>34.19</v>
      </c>
      <c r="H19" s="17">
        <v>47.88</v>
      </c>
      <c r="I19" s="17">
        <f t="shared" si="1"/>
        <v>13.690000000000005</v>
      </c>
      <c r="J19" s="17">
        <v>26.57</v>
      </c>
      <c r="K19" s="17">
        <v>25.18</v>
      </c>
      <c r="L19" s="17">
        <f t="shared" si="2"/>
        <v>-1.3900000000000006</v>
      </c>
      <c r="M19" s="17">
        <v>25.1</v>
      </c>
      <c r="N19" s="17">
        <v>26.07</v>
      </c>
      <c r="O19" s="17">
        <f t="shared" si="3"/>
        <v>0.96999999999999886</v>
      </c>
      <c r="P19" s="17">
        <v>38</v>
      </c>
      <c r="Q19" s="17">
        <v>38.94</v>
      </c>
      <c r="R19" s="17">
        <f t="shared" si="4"/>
        <v>0.93999999999999773</v>
      </c>
      <c r="S19" s="17">
        <f t="shared" si="5"/>
        <v>33.378</v>
      </c>
      <c r="T19" s="17">
        <f t="shared" si="6"/>
        <v>34.963999999999999</v>
      </c>
      <c r="U19" s="17">
        <f t="shared" si="7"/>
        <v>1.5859999999999985</v>
      </c>
      <c r="V19" s="50">
        <v>3</v>
      </c>
    </row>
    <row r="20" spans="1:22">
      <c r="A20" s="15">
        <v>15</v>
      </c>
      <c r="B20" s="15" t="s">
        <v>15</v>
      </c>
      <c r="C20" s="63">
        <v>14</v>
      </c>
      <c r="D20" s="17">
        <v>47.29</v>
      </c>
      <c r="E20" s="17">
        <v>35.340000000000003</v>
      </c>
      <c r="F20" s="17">
        <f t="shared" si="0"/>
        <v>-11.949999999999996</v>
      </c>
      <c r="G20" s="17">
        <v>37.4</v>
      </c>
      <c r="H20" s="17">
        <v>48.29</v>
      </c>
      <c r="I20" s="17">
        <f t="shared" si="1"/>
        <v>10.89</v>
      </c>
      <c r="J20" s="17">
        <v>27.8</v>
      </c>
      <c r="K20" s="17">
        <v>25.29</v>
      </c>
      <c r="L20" s="17">
        <f t="shared" si="2"/>
        <v>-2.5100000000000016</v>
      </c>
      <c r="M20" s="17">
        <v>25.04</v>
      </c>
      <c r="N20" s="17">
        <v>24.55</v>
      </c>
      <c r="O20" s="17">
        <f t="shared" si="3"/>
        <v>-0.48999999999999844</v>
      </c>
      <c r="P20" s="17">
        <v>37.799999999999997</v>
      </c>
      <c r="Q20" s="17">
        <v>38.43</v>
      </c>
      <c r="R20" s="17">
        <f t="shared" si="4"/>
        <v>0.63000000000000256</v>
      </c>
      <c r="S20" s="17">
        <f t="shared" si="5"/>
        <v>35.065999999999995</v>
      </c>
      <c r="T20" s="17">
        <f t="shared" si="6"/>
        <v>34.380000000000003</v>
      </c>
      <c r="U20" s="17">
        <f t="shared" si="7"/>
        <v>-0.68599999999999284</v>
      </c>
      <c r="V20" s="50">
        <v>2</v>
      </c>
    </row>
    <row r="21" spans="1:22">
      <c r="A21" s="15">
        <v>16</v>
      </c>
      <c r="B21" s="15" t="s">
        <v>20</v>
      </c>
      <c r="C21" s="63">
        <v>4</v>
      </c>
      <c r="D21" s="17">
        <v>33.78</v>
      </c>
      <c r="E21" s="17">
        <v>35.729999999999997</v>
      </c>
      <c r="F21" s="17">
        <f t="shared" si="0"/>
        <v>1.9499999999999957</v>
      </c>
      <c r="G21" s="17">
        <v>36.33</v>
      </c>
      <c r="H21" s="17">
        <v>45</v>
      </c>
      <c r="I21" s="17">
        <f t="shared" si="1"/>
        <v>8.6700000000000017</v>
      </c>
      <c r="J21" s="17">
        <v>25.67</v>
      </c>
      <c r="K21" s="17">
        <v>29</v>
      </c>
      <c r="L21" s="17">
        <f t="shared" si="2"/>
        <v>3.3299999999999983</v>
      </c>
      <c r="M21" s="17">
        <v>19.329999999999998</v>
      </c>
      <c r="N21" s="17">
        <v>24</v>
      </c>
      <c r="O21" s="17">
        <f t="shared" si="3"/>
        <v>4.6700000000000017</v>
      </c>
      <c r="P21" s="17">
        <v>32.33</v>
      </c>
      <c r="Q21" s="17">
        <v>37</v>
      </c>
      <c r="R21" s="17">
        <f t="shared" si="4"/>
        <v>4.6700000000000017</v>
      </c>
      <c r="S21" s="17">
        <f t="shared" si="5"/>
        <v>29.488</v>
      </c>
      <c r="T21" s="17">
        <f t="shared" si="6"/>
        <v>34.146000000000001</v>
      </c>
      <c r="U21" s="17">
        <f t="shared" si="7"/>
        <v>4.6580000000000013</v>
      </c>
      <c r="V21" s="50">
        <v>5</v>
      </c>
    </row>
    <row r="22" spans="1:22">
      <c r="A22" s="15">
        <v>17</v>
      </c>
      <c r="B22" s="15" t="s">
        <v>3</v>
      </c>
      <c r="C22" s="63">
        <v>12</v>
      </c>
      <c r="D22" s="17">
        <v>46.74</v>
      </c>
      <c r="E22" s="17">
        <v>31.04</v>
      </c>
      <c r="F22" s="17">
        <f t="shared" si="0"/>
        <v>-15.700000000000003</v>
      </c>
      <c r="G22" s="17">
        <v>42.8</v>
      </c>
      <c r="H22" s="17">
        <v>47.33</v>
      </c>
      <c r="I22" s="17">
        <f t="shared" si="1"/>
        <v>4.5300000000000011</v>
      </c>
      <c r="J22" s="17">
        <v>24.9</v>
      </c>
      <c r="K22" s="17">
        <v>24.17</v>
      </c>
      <c r="L22" s="17">
        <f t="shared" si="2"/>
        <v>-0.72999999999999687</v>
      </c>
      <c r="M22" s="17">
        <v>23.32</v>
      </c>
      <c r="N22" s="17">
        <v>24.93</v>
      </c>
      <c r="O22" s="17">
        <f t="shared" si="3"/>
        <v>1.6099999999999994</v>
      </c>
      <c r="P22" s="17">
        <v>41.1</v>
      </c>
      <c r="Q22" s="17">
        <v>42.5</v>
      </c>
      <c r="R22" s="17">
        <f t="shared" si="4"/>
        <v>1.3999999999999986</v>
      </c>
      <c r="S22" s="17">
        <f t="shared" si="5"/>
        <v>35.771999999999998</v>
      </c>
      <c r="T22" s="17">
        <f t="shared" si="6"/>
        <v>33.994</v>
      </c>
      <c r="U22" s="17">
        <f t="shared" si="7"/>
        <v>-1.7779999999999987</v>
      </c>
      <c r="V22" s="50">
        <v>3</v>
      </c>
    </row>
    <row r="23" spans="1:22">
      <c r="A23" s="15">
        <v>18</v>
      </c>
      <c r="B23" s="15" t="s">
        <v>16</v>
      </c>
      <c r="C23" s="63">
        <v>7</v>
      </c>
      <c r="D23" s="17">
        <v>46.56</v>
      </c>
      <c r="E23" s="17">
        <v>32.97</v>
      </c>
      <c r="F23" s="17">
        <f t="shared" si="0"/>
        <v>-13.590000000000003</v>
      </c>
      <c r="G23" s="17">
        <v>40.18</v>
      </c>
      <c r="H23" s="17">
        <v>42.29</v>
      </c>
      <c r="I23" s="17">
        <f t="shared" si="1"/>
        <v>2.1099999999999994</v>
      </c>
      <c r="J23" s="17">
        <v>26.91</v>
      </c>
      <c r="K23" s="17">
        <v>29.43</v>
      </c>
      <c r="L23" s="17">
        <f t="shared" si="2"/>
        <v>2.5199999999999996</v>
      </c>
      <c r="M23" s="17">
        <v>21.53</v>
      </c>
      <c r="N23" s="17">
        <v>26.97</v>
      </c>
      <c r="O23" s="17">
        <f t="shared" si="3"/>
        <v>5.4399999999999977</v>
      </c>
      <c r="P23" s="17">
        <v>45.27</v>
      </c>
      <c r="Q23" s="17">
        <v>37.71</v>
      </c>
      <c r="R23" s="17">
        <f t="shared" si="4"/>
        <v>-7.5600000000000023</v>
      </c>
      <c r="S23" s="17">
        <f t="shared" si="5"/>
        <v>36.090000000000003</v>
      </c>
      <c r="T23" s="17">
        <f t="shared" si="6"/>
        <v>33.874000000000002</v>
      </c>
      <c r="U23" s="17">
        <f t="shared" si="7"/>
        <v>-2.2160000000000011</v>
      </c>
      <c r="V23" s="50">
        <v>3</v>
      </c>
    </row>
    <row r="24" spans="1:22">
      <c r="A24" s="15">
        <v>19</v>
      </c>
      <c r="B24" s="15" t="s">
        <v>7</v>
      </c>
      <c r="C24" s="63">
        <v>36</v>
      </c>
      <c r="D24" s="17">
        <v>43.3</v>
      </c>
      <c r="E24" s="17">
        <v>34.31</v>
      </c>
      <c r="F24" s="17">
        <f t="shared" si="0"/>
        <v>-8.9899999999999949</v>
      </c>
      <c r="G24" s="17">
        <v>37.03</v>
      </c>
      <c r="H24" s="17">
        <v>45.11</v>
      </c>
      <c r="I24" s="17">
        <f t="shared" si="1"/>
        <v>8.0799999999999983</v>
      </c>
      <c r="J24" s="17">
        <v>27.66</v>
      </c>
      <c r="K24" s="17">
        <v>26.89</v>
      </c>
      <c r="L24" s="17">
        <f t="shared" si="2"/>
        <v>-0.76999999999999957</v>
      </c>
      <c r="M24" s="17">
        <v>25.97</v>
      </c>
      <c r="N24" s="17">
        <v>24.82</v>
      </c>
      <c r="O24" s="17">
        <f t="shared" si="3"/>
        <v>-1.1499999999999986</v>
      </c>
      <c r="P24" s="17">
        <v>35.93</v>
      </c>
      <c r="Q24" s="17">
        <v>34.39</v>
      </c>
      <c r="R24" s="17">
        <f t="shared" si="4"/>
        <v>-1.5399999999999991</v>
      </c>
      <c r="S24" s="17">
        <f t="shared" si="5"/>
        <v>33.977999999999994</v>
      </c>
      <c r="T24" s="17">
        <f t="shared" si="6"/>
        <v>33.103999999999999</v>
      </c>
      <c r="U24" s="17">
        <f t="shared" si="7"/>
        <v>-0.87399999999999523</v>
      </c>
      <c r="V24" s="50">
        <v>1</v>
      </c>
    </row>
    <row r="25" spans="1:22">
      <c r="A25" s="15">
        <v>20</v>
      </c>
      <c r="B25" s="15" t="s">
        <v>13</v>
      </c>
      <c r="C25" s="63">
        <v>18</v>
      </c>
      <c r="D25" s="17">
        <v>44.36</v>
      </c>
      <c r="E25" s="17">
        <v>33.4</v>
      </c>
      <c r="F25" s="17">
        <f t="shared" si="0"/>
        <v>-10.96</v>
      </c>
      <c r="G25" s="17">
        <v>34</v>
      </c>
      <c r="H25" s="17">
        <v>44.11</v>
      </c>
      <c r="I25" s="17">
        <f t="shared" si="1"/>
        <v>10.11</v>
      </c>
      <c r="J25" s="17">
        <v>27.78</v>
      </c>
      <c r="K25" s="17">
        <v>25</v>
      </c>
      <c r="L25" s="17">
        <f t="shared" si="2"/>
        <v>-2.7800000000000011</v>
      </c>
      <c r="M25" s="17">
        <v>21.93</v>
      </c>
      <c r="N25" s="17">
        <v>24.76</v>
      </c>
      <c r="O25" s="17">
        <f t="shared" si="3"/>
        <v>2.8300000000000018</v>
      </c>
      <c r="P25" s="17">
        <v>35.630000000000003</v>
      </c>
      <c r="Q25" s="17">
        <v>38.11</v>
      </c>
      <c r="R25" s="17">
        <f t="shared" si="4"/>
        <v>2.4799999999999969</v>
      </c>
      <c r="S25" s="17">
        <f t="shared" si="5"/>
        <v>32.739999999999995</v>
      </c>
      <c r="T25" s="17">
        <f t="shared" si="6"/>
        <v>33.076000000000001</v>
      </c>
      <c r="U25" s="17">
        <f t="shared" si="7"/>
        <v>0.33600000000000563</v>
      </c>
      <c r="V25" s="50">
        <v>3</v>
      </c>
    </row>
    <row r="26" spans="1:22">
      <c r="A26" s="15">
        <v>21</v>
      </c>
      <c r="B26" s="15" t="s">
        <v>17</v>
      </c>
      <c r="C26" s="63">
        <v>4</v>
      </c>
      <c r="D26" s="17">
        <v>52.8</v>
      </c>
      <c r="E26" s="17">
        <v>33.03</v>
      </c>
      <c r="F26" s="17">
        <f t="shared" si="0"/>
        <v>-19.769999999999996</v>
      </c>
      <c r="G26" s="17">
        <v>44</v>
      </c>
      <c r="H26" s="17">
        <v>47</v>
      </c>
      <c r="I26" s="17">
        <f t="shared" si="1"/>
        <v>3</v>
      </c>
      <c r="J26" s="17">
        <v>36.67</v>
      </c>
      <c r="K26" s="17">
        <v>20</v>
      </c>
      <c r="L26" s="17">
        <f t="shared" si="2"/>
        <v>-16.670000000000002</v>
      </c>
      <c r="M26" s="17">
        <v>32.53</v>
      </c>
      <c r="N26" s="17">
        <v>26.4</v>
      </c>
      <c r="O26" s="17">
        <f t="shared" si="3"/>
        <v>-6.1300000000000026</v>
      </c>
      <c r="P26" s="17">
        <v>34.67</v>
      </c>
      <c r="Q26" s="17">
        <v>37</v>
      </c>
      <c r="R26" s="17">
        <f t="shared" si="4"/>
        <v>2.3299999999999983</v>
      </c>
      <c r="S26" s="17">
        <f t="shared" si="5"/>
        <v>40.134</v>
      </c>
      <c r="T26" s="17">
        <f t="shared" si="6"/>
        <v>32.686</v>
      </c>
      <c r="U26" s="17">
        <f t="shared" si="7"/>
        <v>-7.4480000000000004</v>
      </c>
      <c r="V26" s="50">
        <v>2</v>
      </c>
    </row>
    <row r="27" spans="1:22">
      <c r="A27" s="15">
        <v>22</v>
      </c>
      <c r="B27" s="15" t="s">
        <v>1</v>
      </c>
      <c r="C27" s="63">
        <v>8</v>
      </c>
      <c r="D27" s="17">
        <v>40.85</v>
      </c>
      <c r="E27" s="17">
        <v>34.950000000000003</v>
      </c>
      <c r="F27" s="17">
        <f t="shared" si="0"/>
        <v>-5.8999999999999986</v>
      </c>
      <c r="G27" s="17">
        <v>37.33</v>
      </c>
      <c r="H27" s="17">
        <v>51.75</v>
      </c>
      <c r="I27" s="17">
        <f t="shared" si="1"/>
        <v>14.420000000000002</v>
      </c>
      <c r="J27" s="17">
        <v>27</v>
      </c>
      <c r="K27" s="17">
        <v>23.75</v>
      </c>
      <c r="L27" s="17">
        <f t="shared" si="2"/>
        <v>-3.25</v>
      </c>
      <c r="M27" s="17">
        <v>27.87</v>
      </c>
      <c r="N27" s="17">
        <v>21.2</v>
      </c>
      <c r="O27" s="17">
        <f t="shared" si="3"/>
        <v>-6.6700000000000017</v>
      </c>
      <c r="P27" s="17">
        <v>34</v>
      </c>
      <c r="Q27" s="17">
        <v>31</v>
      </c>
      <c r="R27" s="17">
        <f t="shared" si="4"/>
        <v>-3</v>
      </c>
      <c r="S27" s="17">
        <f t="shared" si="5"/>
        <v>33.410000000000004</v>
      </c>
      <c r="T27" s="17">
        <f t="shared" si="6"/>
        <v>32.53</v>
      </c>
      <c r="U27" s="17">
        <f t="shared" si="7"/>
        <v>-0.88000000000000256</v>
      </c>
      <c r="V27" s="50">
        <v>1</v>
      </c>
    </row>
    <row r="28" spans="1:22">
      <c r="A28" s="15">
        <v>23</v>
      </c>
      <c r="B28" s="15" t="s">
        <v>5</v>
      </c>
      <c r="C28" s="63">
        <v>37</v>
      </c>
      <c r="D28" s="17">
        <v>45.32</v>
      </c>
      <c r="E28" s="17">
        <v>33.119999999999997</v>
      </c>
      <c r="F28" s="17">
        <f t="shared" si="0"/>
        <v>-12.200000000000003</v>
      </c>
      <c r="G28" s="17">
        <v>42</v>
      </c>
      <c r="H28" s="17">
        <v>44.11</v>
      </c>
      <c r="I28" s="17">
        <f t="shared" si="1"/>
        <v>2.1099999999999994</v>
      </c>
      <c r="J28" s="17">
        <v>33.33</v>
      </c>
      <c r="K28" s="17">
        <v>24.65</v>
      </c>
      <c r="L28" s="17">
        <f t="shared" si="2"/>
        <v>-8.68</v>
      </c>
      <c r="M28" s="17">
        <v>23.38</v>
      </c>
      <c r="N28" s="17">
        <v>25.84</v>
      </c>
      <c r="O28" s="17">
        <f t="shared" si="3"/>
        <v>2.4600000000000009</v>
      </c>
      <c r="P28" s="17">
        <v>39.11</v>
      </c>
      <c r="Q28" s="17">
        <v>34.92</v>
      </c>
      <c r="R28" s="17">
        <f t="shared" si="4"/>
        <v>-4.1899999999999977</v>
      </c>
      <c r="S28" s="17">
        <f t="shared" si="5"/>
        <v>36.628</v>
      </c>
      <c r="T28" s="17">
        <f t="shared" si="6"/>
        <v>32.527999999999999</v>
      </c>
      <c r="U28" s="17">
        <f t="shared" si="7"/>
        <v>-4.1000000000000014</v>
      </c>
      <c r="V28" s="50">
        <v>2</v>
      </c>
    </row>
    <row r="29" spans="1:22">
      <c r="A29" s="15">
        <v>24</v>
      </c>
      <c r="B29" s="15" t="s">
        <v>21</v>
      </c>
      <c r="C29" s="63">
        <v>8</v>
      </c>
      <c r="D29" s="17">
        <v>44.28</v>
      </c>
      <c r="E29" s="17">
        <v>32.21</v>
      </c>
      <c r="F29" s="17">
        <f t="shared" si="0"/>
        <v>-12.07</v>
      </c>
      <c r="G29" s="17">
        <v>37.6</v>
      </c>
      <c r="H29" s="17">
        <v>47.75</v>
      </c>
      <c r="I29" s="17">
        <f t="shared" si="1"/>
        <v>10.149999999999999</v>
      </c>
      <c r="J29" s="17">
        <v>34.799999999999997</v>
      </c>
      <c r="K29" s="17">
        <v>26.5</v>
      </c>
      <c r="L29" s="17">
        <f t="shared" si="2"/>
        <v>-8.2999999999999972</v>
      </c>
      <c r="M29" s="17">
        <v>19.68</v>
      </c>
      <c r="N29" s="17">
        <v>22.8</v>
      </c>
      <c r="O29" s="17">
        <f t="shared" si="3"/>
        <v>3.120000000000001</v>
      </c>
      <c r="P29" s="17">
        <v>33.6</v>
      </c>
      <c r="Q29" s="17">
        <v>32.5</v>
      </c>
      <c r="R29" s="17">
        <f t="shared" si="4"/>
        <v>-1.1000000000000014</v>
      </c>
      <c r="S29" s="17">
        <f t="shared" si="5"/>
        <v>33.991999999999997</v>
      </c>
      <c r="T29" s="17">
        <f t="shared" si="6"/>
        <v>32.352000000000004</v>
      </c>
      <c r="U29" s="17">
        <f t="shared" si="7"/>
        <v>-1.6399999999999935</v>
      </c>
      <c r="V29" s="50">
        <v>2</v>
      </c>
    </row>
    <row r="30" spans="1:22">
      <c r="A30" s="15">
        <v>25</v>
      </c>
      <c r="B30" s="15" t="s">
        <v>26</v>
      </c>
      <c r="C30" s="63">
        <v>15</v>
      </c>
      <c r="D30" s="17">
        <v>41.08</v>
      </c>
      <c r="E30" s="17">
        <v>30.1</v>
      </c>
      <c r="F30" s="17">
        <f t="shared" si="0"/>
        <v>-10.979999999999997</v>
      </c>
      <c r="G30" s="17">
        <v>36.74</v>
      </c>
      <c r="H30" s="17">
        <v>45.47</v>
      </c>
      <c r="I30" s="17">
        <f t="shared" si="1"/>
        <v>8.7299999999999969</v>
      </c>
      <c r="J30" s="17">
        <v>28.74</v>
      </c>
      <c r="K30" s="17">
        <v>23.87</v>
      </c>
      <c r="L30" s="17">
        <f t="shared" si="2"/>
        <v>-4.8699999999999974</v>
      </c>
      <c r="M30" s="17">
        <v>18.989999999999998</v>
      </c>
      <c r="N30" s="17">
        <v>27.2</v>
      </c>
      <c r="O30" s="17">
        <f t="shared" si="3"/>
        <v>8.2100000000000009</v>
      </c>
      <c r="P30" s="17">
        <v>38</v>
      </c>
      <c r="Q30" s="17">
        <v>34.67</v>
      </c>
      <c r="R30" s="17">
        <f t="shared" si="4"/>
        <v>-3.3299999999999983</v>
      </c>
      <c r="S30" s="17">
        <f t="shared" si="5"/>
        <v>32.709999999999994</v>
      </c>
      <c r="T30" s="17">
        <f t="shared" si="6"/>
        <v>32.262</v>
      </c>
      <c r="U30" s="17">
        <f t="shared" si="7"/>
        <v>-0.44799999999999329</v>
      </c>
      <c r="V30" s="50">
        <v>2</v>
      </c>
    </row>
    <row r="31" spans="1:22">
      <c r="A31" s="15">
        <v>26</v>
      </c>
      <c r="B31" s="15" t="s">
        <v>27</v>
      </c>
      <c r="C31" s="63">
        <v>9</v>
      </c>
      <c r="D31" s="17">
        <v>48.69</v>
      </c>
      <c r="E31" s="17">
        <v>38.51</v>
      </c>
      <c r="F31" s="17">
        <f t="shared" si="0"/>
        <v>-10.18</v>
      </c>
      <c r="G31" s="17">
        <v>48.22</v>
      </c>
      <c r="H31" s="17">
        <v>44.89</v>
      </c>
      <c r="I31" s="17">
        <f t="shared" si="1"/>
        <v>-3.3299999999999983</v>
      </c>
      <c r="J31" s="17">
        <v>28.44</v>
      </c>
      <c r="K31" s="17">
        <v>24.44</v>
      </c>
      <c r="L31" s="17">
        <f t="shared" si="2"/>
        <v>-4</v>
      </c>
      <c r="M31" s="17">
        <v>26.22</v>
      </c>
      <c r="N31" s="17">
        <v>17.78</v>
      </c>
      <c r="O31" s="17">
        <f t="shared" si="3"/>
        <v>-8.4399999999999977</v>
      </c>
      <c r="P31" s="17">
        <v>47.33</v>
      </c>
      <c r="Q31" s="17">
        <v>33.78</v>
      </c>
      <c r="R31" s="17">
        <f t="shared" si="4"/>
        <v>-13.549999999999997</v>
      </c>
      <c r="S31" s="17">
        <f t="shared" si="5"/>
        <v>39.779999999999994</v>
      </c>
      <c r="T31" s="17">
        <f t="shared" si="6"/>
        <v>31.880000000000003</v>
      </c>
      <c r="U31" s="17">
        <f t="shared" si="7"/>
        <v>-7.8999999999999915</v>
      </c>
      <c r="V31" s="50">
        <v>0</v>
      </c>
    </row>
    <row r="32" spans="1:22">
      <c r="A32" s="15">
        <v>27</v>
      </c>
      <c r="B32" s="15" t="s">
        <v>10</v>
      </c>
      <c r="C32" s="63">
        <v>11</v>
      </c>
      <c r="D32" s="17">
        <v>39.61</v>
      </c>
      <c r="E32" s="17">
        <v>33.22</v>
      </c>
      <c r="F32" s="17">
        <f t="shared" si="0"/>
        <v>-6.3900000000000006</v>
      </c>
      <c r="G32" s="17">
        <v>34.93</v>
      </c>
      <c r="H32" s="17">
        <v>42.55</v>
      </c>
      <c r="I32" s="17">
        <f t="shared" si="1"/>
        <v>7.6199999999999974</v>
      </c>
      <c r="J32" s="17">
        <v>28.13</v>
      </c>
      <c r="K32" s="17">
        <v>20.55</v>
      </c>
      <c r="L32" s="17">
        <f t="shared" si="2"/>
        <v>-7.5799999999999983</v>
      </c>
      <c r="M32" s="17">
        <v>21.07</v>
      </c>
      <c r="N32" s="17">
        <v>22.11</v>
      </c>
      <c r="O32" s="17">
        <f t="shared" si="3"/>
        <v>1.0399999999999991</v>
      </c>
      <c r="P32" s="17">
        <v>32.93</v>
      </c>
      <c r="Q32" s="17">
        <v>33.64</v>
      </c>
      <c r="R32" s="17">
        <f t="shared" si="4"/>
        <v>0.71000000000000085</v>
      </c>
      <c r="S32" s="17">
        <f t="shared" si="5"/>
        <v>31.333999999999996</v>
      </c>
      <c r="T32" s="17">
        <f t="shared" si="6"/>
        <v>30.413999999999998</v>
      </c>
      <c r="U32" s="17">
        <f t="shared" si="7"/>
        <v>-0.91999999999999815</v>
      </c>
      <c r="V32" s="50">
        <v>3</v>
      </c>
    </row>
    <row r="33" spans="1:22">
      <c r="A33" s="15">
        <v>28</v>
      </c>
      <c r="B33" s="15" t="s">
        <v>11</v>
      </c>
      <c r="C33" s="63">
        <v>0</v>
      </c>
      <c r="D33" s="17">
        <v>46.16</v>
      </c>
      <c r="E33" s="17">
        <v>0</v>
      </c>
      <c r="F33" s="17">
        <f t="shared" si="0"/>
        <v>-46.16</v>
      </c>
      <c r="G33" s="17">
        <v>37.200000000000003</v>
      </c>
      <c r="H33" s="17">
        <v>0</v>
      </c>
      <c r="I33" s="17">
        <f t="shared" si="1"/>
        <v>-37.200000000000003</v>
      </c>
      <c r="J33" s="17">
        <v>28.4</v>
      </c>
      <c r="K33" s="17">
        <v>0</v>
      </c>
      <c r="L33" s="17">
        <f t="shared" si="2"/>
        <v>-28.4</v>
      </c>
      <c r="M33" s="17">
        <v>25.76</v>
      </c>
      <c r="N33" s="17">
        <v>0</v>
      </c>
      <c r="O33" s="17">
        <f t="shared" si="3"/>
        <v>-25.76</v>
      </c>
      <c r="P33" s="17">
        <v>34.4</v>
      </c>
      <c r="Q33" s="17">
        <v>0</v>
      </c>
      <c r="R33" s="17">
        <f t="shared" si="4"/>
        <v>-34.4</v>
      </c>
      <c r="S33" s="17">
        <f t="shared" si="5"/>
        <v>34.384</v>
      </c>
      <c r="T33" s="17">
        <f t="shared" si="6"/>
        <v>0</v>
      </c>
      <c r="U33" s="17">
        <f t="shared" si="7"/>
        <v>-34.384</v>
      </c>
      <c r="V33" s="50">
        <v>0</v>
      </c>
    </row>
    <row r="34" spans="1:22">
      <c r="B34" s="15" t="s">
        <v>59</v>
      </c>
      <c r="C34" s="62">
        <f>SUM(C6:C33)</f>
        <v>386</v>
      </c>
      <c r="D34" s="17">
        <f>AVERAGE(D6:D33)</f>
        <v>45.968214285714275</v>
      </c>
      <c r="E34" s="17">
        <f t="shared" ref="E34:V34" si="8">AVERAGE(E6:E33)</f>
        <v>34.925000000000004</v>
      </c>
      <c r="F34" s="17">
        <f t="shared" si="8"/>
        <v>-11.043214285714283</v>
      </c>
      <c r="G34" s="17">
        <f t="shared" si="8"/>
        <v>40.808928571428574</v>
      </c>
      <c r="H34" s="17">
        <f t="shared" si="8"/>
        <v>46.673571428571435</v>
      </c>
      <c r="I34" s="17">
        <f t="shared" si="8"/>
        <v>5.8646428571428588</v>
      </c>
      <c r="J34" s="17">
        <f t="shared" si="8"/>
        <v>29.721428571428568</v>
      </c>
      <c r="K34" s="17">
        <f t="shared" si="8"/>
        <v>24.9925</v>
      </c>
      <c r="L34" s="17">
        <f t="shared" si="8"/>
        <v>-4.72892857142857</v>
      </c>
      <c r="M34" s="17">
        <f t="shared" si="8"/>
        <v>24.346428571428579</v>
      </c>
      <c r="N34" s="17">
        <f t="shared" si="8"/>
        <v>26.130714285714287</v>
      </c>
      <c r="O34" s="17">
        <f t="shared" si="8"/>
        <v>1.784285714285714</v>
      </c>
      <c r="P34" s="17">
        <f t="shared" si="8"/>
        <v>38.528571428571432</v>
      </c>
      <c r="Q34" s="17">
        <f t="shared" si="8"/>
        <v>38.075714285714291</v>
      </c>
      <c r="R34" s="17">
        <f t="shared" si="8"/>
        <v>-0.45285714285714257</v>
      </c>
      <c r="S34" s="17">
        <f t="shared" si="8"/>
        <v>35.874714285714283</v>
      </c>
      <c r="T34" s="17">
        <f t="shared" si="8"/>
        <v>34.159500000000001</v>
      </c>
      <c r="U34" s="17">
        <f t="shared" si="8"/>
        <v>-1.7152142857142856</v>
      </c>
      <c r="V34" s="69">
        <f t="shared" si="8"/>
        <v>2.4642857142857144</v>
      </c>
    </row>
  </sheetData>
  <sortState ref="B6:V33">
    <sortCondition descending="1" ref="T6:T33"/>
  </sortState>
  <mergeCells count="15">
    <mergeCell ref="A1:V1"/>
    <mergeCell ref="A2:V2"/>
    <mergeCell ref="A3:V3"/>
    <mergeCell ref="A4:A5"/>
    <mergeCell ref="B4:B5"/>
    <mergeCell ref="C4:C5"/>
    <mergeCell ref="D4:F4"/>
    <mergeCell ref="G4:I4"/>
    <mergeCell ref="J4:L4"/>
    <mergeCell ref="M4:O4"/>
    <mergeCell ref="U4:U5"/>
    <mergeCell ref="V4:V5"/>
    <mergeCell ref="P4:R4"/>
    <mergeCell ref="S4:S5"/>
    <mergeCell ref="T4:T5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E34"/>
  <sheetViews>
    <sheetView workbookViewId="0">
      <selection activeCell="A3" sqref="A3:AE3"/>
    </sheetView>
  </sheetViews>
  <sheetFormatPr defaultRowHeight="18.75"/>
  <cols>
    <col min="1" max="1" width="3" style="20" customWidth="1"/>
    <col min="2" max="2" width="14.625" style="20" customWidth="1"/>
    <col min="3" max="3" width="2.5" style="20" customWidth="1"/>
    <col min="4" max="4" width="4.625" style="20" bestFit="1" customWidth="1"/>
    <col min="5" max="5" width="4.25" style="20" bestFit="1" customWidth="1"/>
    <col min="6" max="6" width="4.625" style="20" bestFit="1" customWidth="1"/>
    <col min="7" max="8" width="4.25" style="20" bestFit="1" customWidth="1"/>
    <col min="9" max="9" width="4.625" style="20" bestFit="1" customWidth="1"/>
    <col min="10" max="11" width="4.25" style="20" bestFit="1" customWidth="1"/>
    <col min="12" max="12" width="4.625" style="68" bestFit="1" customWidth="1"/>
    <col min="13" max="14" width="4.25" style="20" bestFit="1" customWidth="1"/>
    <col min="15" max="15" width="5.375" style="20" bestFit="1" customWidth="1"/>
    <col min="16" max="17" width="4.25" style="20" bestFit="1" customWidth="1"/>
    <col min="18" max="18" width="5.375" style="20" bestFit="1" customWidth="1"/>
    <col min="19" max="19" width="4.25" style="20" bestFit="1" customWidth="1"/>
    <col min="20" max="21" width="4.625" style="20" bestFit="1" customWidth="1"/>
    <col min="22" max="23" width="4.25" style="20" bestFit="1" customWidth="1"/>
    <col min="24" max="24" width="5.375" style="20" bestFit="1" customWidth="1"/>
    <col min="25" max="26" width="4.25" style="20" bestFit="1" customWidth="1"/>
    <col min="27" max="27" width="4.625" style="20" bestFit="1" customWidth="1"/>
    <col min="28" max="28" width="5.5" style="20" bestFit="1" customWidth="1"/>
    <col min="29" max="29" width="5" style="20" bestFit="1" customWidth="1"/>
    <col min="30" max="30" width="4.5" style="20" customWidth="1"/>
    <col min="31" max="31" width="3.125" style="51" bestFit="1" customWidth="1"/>
  </cols>
  <sheetData>
    <row r="1" spans="1:31" ht="24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</row>
    <row r="2" spans="1:31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</row>
    <row r="3" spans="1:31" ht="24">
      <c r="A3" s="87" t="s">
        <v>101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</row>
    <row r="4" spans="1:31">
      <c r="A4" s="99" t="s">
        <v>36</v>
      </c>
      <c r="B4" s="99" t="s">
        <v>30</v>
      </c>
      <c r="C4" s="99" t="s">
        <v>70</v>
      </c>
      <c r="D4" s="101" t="s">
        <v>31</v>
      </c>
      <c r="E4" s="101"/>
      <c r="F4" s="101"/>
      <c r="G4" s="101" t="s">
        <v>32</v>
      </c>
      <c r="H4" s="101"/>
      <c r="I4" s="101"/>
      <c r="J4" s="101" t="s">
        <v>33</v>
      </c>
      <c r="K4" s="101"/>
      <c r="L4" s="101"/>
      <c r="M4" s="101" t="s">
        <v>34</v>
      </c>
      <c r="N4" s="101"/>
      <c r="O4" s="101"/>
      <c r="P4" s="101" t="s">
        <v>35</v>
      </c>
      <c r="Q4" s="101"/>
      <c r="R4" s="101"/>
      <c r="S4" s="101" t="s">
        <v>37</v>
      </c>
      <c r="T4" s="101"/>
      <c r="U4" s="101"/>
      <c r="V4" s="101" t="s">
        <v>38</v>
      </c>
      <c r="W4" s="101"/>
      <c r="X4" s="101"/>
      <c r="Y4" s="101" t="s">
        <v>39</v>
      </c>
      <c r="Z4" s="101"/>
      <c r="AA4" s="101"/>
      <c r="AB4" s="102" t="s">
        <v>109</v>
      </c>
      <c r="AC4" s="102" t="s">
        <v>108</v>
      </c>
      <c r="AD4" s="102" t="s">
        <v>133</v>
      </c>
      <c r="AE4" s="107" t="s">
        <v>62</v>
      </c>
    </row>
    <row r="5" spans="1:31">
      <c r="A5" s="100"/>
      <c r="B5" s="100"/>
      <c r="C5" s="100"/>
      <c r="D5" s="54" t="s">
        <v>63</v>
      </c>
      <c r="E5" s="54" t="s">
        <v>106</v>
      </c>
      <c r="F5" s="14" t="s">
        <v>61</v>
      </c>
      <c r="G5" s="54" t="s">
        <v>63</v>
      </c>
      <c r="H5" s="54" t="s">
        <v>106</v>
      </c>
      <c r="I5" s="14" t="s">
        <v>61</v>
      </c>
      <c r="J5" s="54" t="s">
        <v>63</v>
      </c>
      <c r="K5" s="54" t="s">
        <v>106</v>
      </c>
      <c r="L5" s="67" t="s">
        <v>61</v>
      </c>
      <c r="M5" s="54" t="s">
        <v>63</v>
      </c>
      <c r="N5" s="54" t="s">
        <v>106</v>
      </c>
      <c r="O5" s="14" t="s">
        <v>61</v>
      </c>
      <c r="P5" s="54" t="s">
        <v>63</v>
      </c>
      <c r="Q5" s="54" t="s">
        <v>106</v>
      </c>
      <c r="R5" s="14" t="s">
        <v>61</v>
      </c>
      <c r="S5" s="54" t="s">
        <v>63</v>
      </c>
      <c r="T5" s="54" t="s">
        <v>106</v>
      </c>
      <c r="U5" s="14" t="s">
        <v>61</v>
      </c>
      <c r="V5" s="54" t="s">
        <v>63</v>
      </c>
      <c r="W5" s="54" t="s">
        <v>106</v>
      </c>
      <c r="X5" s="14" t="s">
        <v>61</v>
      </c>
      <c r="Y5" s="54" t="s">
        <v>63</v>
      </c>
      <c r="Z5" s="54" t="s">
        <v>106</v>
      </c>
      <c r="AA5" s="14" t="s">
        <v>61</v>
      </c>
      <c r="AB5" s="102"/>
      <c r="AC5" s="102"/>
      <c r="AD5" s="102"/>
      <c r="AE5" s="107"/>
    </row>
    <row r="6" spans="1:31">
      <c r="A6" s="15">
        <v>1</v>
      </c>
      <c r="B6" s="15" t="s">
        <v>12</v>
      </c>
      <c r="C6" s="63">
        <v>5</v>
      </c>
      <c r="D6" s="17">
        <v>41.18</v>
      </c>
      <c r="E6" s="17">
        <v>39.020000000000003</v>
      </c>
      <c r="F6" s="17">
        <f t="shared" ref="F6:F33" si="0">E6-D6</f>
        <v>-2.1599999999999966</v>
      </c>
      <c r="G6" s="17">
        <v>36.4</v>
      </c>
      <c r="H6" s="17">
        <v>50</v>
      </c>
      <c r="I6" s="17">
        <f t="shared" ref="I6:I33" si="1">H6-G6</f>
        <v>13.600000000000001</v>
      </c>
      <c r="J6" s="17">
        <v>28.2</v>
      </c>
      <c r="K6" s="17">
        <v>26.4</v>
      </c>
      <c r="L6" s="17">
        <f t="shared" ref="L6:L33" si="2">K6-J6</f>
        <v>-1.8000000000000007</v>
      </c>
      <c r="M6" s="17">
        <v>21.12</v>
      </c>
      <c r="N6" s="17">
        <v>37.44</v>
      </c>
      <c r="O6" s="17">
        <f t="shared" ref="O6:O33" si="3">N6-M6</f>
        <v>16.319999999999997</v>
      </c>
      <c r="P6" s="17">
        <v>34.4</v>
      </c>
      <c r="Q6" s="17">
        <v>45.6</v>
      </c>
      <c r="R6" s="17">
        <f t="shared" ref="R6:R33" si="4">Q6-P6</f>
        <v>11.200000000000003</v>
      </c>
      <c r="S6" s="17">
        <v>57.25</v>
      </c>
      <c r="T6" s="17">
        <v>60</v>
      </c>
      <c r="U6" s="17">
        <f t="shared" ref="U6:U33" si="5">T6-S6</f>
        <v>2.75</v>
      </c>
      <c r="V6" s="17">
        <v>46.25</v>
      </c>
      <c r="W6" s="17">
        <v>46</v>
      </c>
      <c r="X6" s="17">
        <f t="shared" ref="X6:X33" si="6">W6-V6</f>
        <v>-0.25</v>
      </c>
      <c r="Y6" s="17">
        <v>43.6</v>
      </c>
      <c r="Z6" s="17">
        <v>50</v>
      </c>
      <c r="AA6" s="17">
        <f t="shared" ref="AA6:AA33" si="7">Z6-Y6</f>
        <v>6.3999999999999986</v>
      </c>
      <c r="AB6" s="17">
        <f t="shared" ref="AB6:AB33" si="8">(D6+G6+J6+M6+P6+S6+V6+Y6)/8</f>
        <v>38.550000000000004</v>
      </c>
      <c r="AC6" s="17">
        <f t="shared" ref="AC6:AC33" si="9">(E6+H6+K6+N6+Q6+T6+W6+Z6)/8</f>
        <v>44.307500000000005</v>
      </c>
      <c r="AD6" s="17">
        <f t="shared" ref="AD6:AD33" si="10">AC6-AB6</f>
        <v>5.7575000000000003</v>
      </c>
      <c r="AE6" s="50">
        <v>5</v>
      </c>
    </row>
    <row r="7" spans="1:31">
      <c r="A7" s="15">
        <v>2</v>
      </c>
      <c r="B7" s="15" t="s">
        <v>8</v>
      </c>
      <c r="C7" s="63">
        <v>12</v>
      </c>
      <c r="D7" s="17">
        <v>44.59</v>
      </c>
      <c r="E7" s="17">
        <v>43.75</v>
      </c>
      <c r="F7" s="17">
        <f t="shared" si="0"/>
        <v>-0.84000000000000341</v>
      </c>
      <c r="G7" s="17">
        <v>34.67</v>
      </c>
      <c r="H7" s="17">
        <v>51.5</v>
      </c>
      <c r="I7" s="17">
        <f t="shared" si="1"/>
        <v>16.829999999999998</v>
      </c>
      <c r="J7" s="17">
        <v>27.33</v>
      </c>
      <c r="K7" s="17">
        <v>23.5</v>
      </c>
      <c r="L7" s="17">
        <f t="shared" si="2"/>
        <v>-3.8299999999999983</v>
      </c>
      <c r="M7" s="17">
        <v>20.8</v>
      </c>
      <c r="N7" s="17">
        <v>31.8</v>
      </c>
      <c r="O7" s="17">
        <f t="shared" si="3"/>
        <v>11</v>
      </c>
      <c r="P7" s="17">
        <v>32.799999999999997</v>
      </c>
      <c r="Q7" s="17">
        <v>42</v>
      </c>
      <c r="R7" s="17">
        <f t="shared" si="4"/>
        <v>9.2000000000000028</v>
      </c>
      <c r="S7" s="17">
        <v>60.5</v>
      </c>
      <c r="T7" s="17">
        <v>66.67</v>
      </c>
      <c r="U7" s="17">
        <f t="shared" si="5"/>
        <v>6.1700000000000017</v>
      </c>
      <c r="V7" s="17">
        <v>48.17</v>
      </c>
      <c r="W7" s="17">
        <v>48.54</v>
      </c>
      <c r="X7" s="17">
        <f t="shared" si="6"/>
        <v>0.36999999999999744</v>
      </c>
      <c r="Y7" s="17">
        <v>45.33</v>
      </c>
      <c r="Z7" s="17">
        <v>52</v>
      </c>
      <c r="AA7" s="17">
        <f t="shared" si="7"/>
        <v>6.6700000000000017</v>
      </c>
      <c r="AB7" s="17">
        <f t="shared" si="8"/>
        <v>39.27375</v>
      </c>
      <c r="AC7" s="17">
        <f t="shared" si="9"/>
        <v>44.970000000000006</v>
      </c>
      <c r="AD7" s="17">
        <f t="shared" si="10"/>
        <v>5.6962500000000063</v>
      </c>
      <c r="AE7" s="50">
        <v>6</v>
      </c>
    </row>
    <row r="8" spans="1:31">
      <c r="A8" s="15">
        <v>3</v>
      </c>
      <c r="B8" s="15" t="s">
        <v>22</v>
      </c>
      <c r="C8" s="63">
        <v>10</v>
      </c>
      <c r="D8" s="17">
        <v>46.51</v>
      </c>
      <c r="E8" s="17">
        <v>40.53</v>
      </c>
      <c r="F8" s="17">
        <f t="shared" si="0"/>
        <v>-5.9799999999999969</v>
      </c>
      <c r="G8" s="17">
        <v>37.78</v>
      </c>
      <c r="H8" s="17">
        <v>52.2</v>
      </c>
      <c r="I8" s="17">
        <f t="shared" si="1"/>
        <v>14.420000000000002</v>
      </c>
      <c r="J8" s="17">
        <v>30.89</v>
      </c>
      <c r="K8" s="17">
        <v>29.8</v>
      </c>
      <c r="L8" s="17">
        <f t="shared" si="2"/>
        <v>-1.0899999999999999</v>
      </c>
      <c r="M8" s="17">
        <v>26.49</v>
      </c>
      <c r="N8" s="17">
        <v>31.12</v>
      </c>
      <c r="O8" s="17">
        <f t="shared" si="3"/>
        <v>4.6300000000000026</v>
      </c>
      <c r="P8" s="17">
        <v>31.56</v>
      </c>
      <c r="Q8" s="17">
        <v>47</v>
      </c>
      <c r="R8" s="17">
        <f t="shared" si="4"/>
        <v>15.440000000000001</v>
      </c>
      <c r="S8" s="17">
        <v>60</v>
      </c>
      <c r="T8" s="17">
        <v>69.5</v>
      </c>
      <c r="U8" s="17">
        <f t="shared" si="5"/>
        <v>9.5</v>
      </c>
      <c r="V8" s="17">
        <v>43.61</v>
      </c>
      <c r="W8" s="17">
        <v>45</v>
      </c>
      <c r="X8" s="17">
        <f t="shared" si="6"/>
        <v>1.3900000000000006</v>
      </c>
      <c r="Y8" s="17">
        <v>45.56</v>
      </c>
      <c r="Z8" s="17">
        <v>52.2</v>
      </c>
      <c r="AA8" s="17">
        <f t="shared" si="7"/>
        <v>6.6400000000000006</v>
      </c>
      <c r="AB8" s="17">
        <f t="shared" si="8"/>
        <v>40.299999999999997</v>
      </c>
      <c r="AC8" s="17">
        <f t="shared" si="9"/>
        <v>45.918749999999996</v>
      </c>
      <c r="AD8" s="17">
        <f t="shared" si="10"/>
        <v>5.6187499999999986</v>
      </c>
      <c r="AE8" s="50">
        <v>6</v>
      </c>
    </row>
    <row r="9" spans="1:31">
      <c r="A9" s="15">
        <v>4</v>
      </c>
      <c r="B9" s="15" t="s">
        <v>20</v>
      </c>
      <c r="C9" s="63">
        <v>4</v>
      </c>
      <c r="D9" s="17">
        <v>33.78</v>
      </c>
      <c r="E9" s="17">
        <v>35.729999999999997</v>
      </c>
      <c r="F9" s="17">
        <f t="shared" si="0"/>
        <v>1.9499999999999957</v>
      </c>
      <c r="G9" s="17">
        <v>36.33</v>
      </c>
      <c r="H9" s="17">
        <v>45</v>
      </c>
      <c r="I9" s="17">
        <f t="shared" si="1"/>
        <v>8.6700000000000017</v>
      </c>
      <c r="J9" s="17">
        <v>25.67</v>
      </c>
      <c r="K9" s="17">
        <v>29</v>
      </c>
      <c r="L9" s="17">
        <f t="shared" si="2"/>
        <v>3.3299999999999983</v>
      </c>
      <c r="M9" s="17">
        <v>19.329999999999998</v>
      </c>
      <c r="N9" s="17">
        <v>24</v>
      </c>
      <c r="O9" s="17">
        <f t="shared" si="3"/>
        <v>4.6700000000000017</v>
      </c>
      <c r="P9" s="17">
        <v>32.33</v>
      </c>
      <c r="Q9" s="17">
        <v>37</v>
      </c>
      <c r="R9" s="17">
        <f t="shared" si="4"/>
        <v>4.6700000000000017</v>
      </c>
      <c r="S9" s="17">
        <v>50.42</v>
      </c>
      <c r="T9" s="17">
        <v>48.75</v>
      </c>
      <c r="U9" s="17">
        <f t="shared" si="5"/>
        <v>-1.6700000000000017</v>
      </c>
      <c r="V9" s="17">
        <v>37.92</v>
      </c>
      <c r="W9" s="17">
        <v>38.130000000000003</v>
      </c>
      <c r="X9" s="17">
        <f t="shared" si="6"/>
        <v>0.21000000000000085</v>
      </c>
      <c r="Y9" s="17">
        <v>32.67</v>
      </c>
      <c r="Z9" s="17">
        <v>40.5</v>
      </c>
      <c r="AA9" s="17">
        <f t="shared" si="7"/>
        <v>7.8299999999999983</v>
      </c>
      <c r="AB9" s="17">
        <f t="shared" si="8"/>
        <v>33.556250000000006</v>
      </c>
      <c r="AC9" s="17">
        <f t="shared" si="9"/>
        <v>37.263750000000002</v>
      </c>
      <c r="AD9" s="17">
        <f t="shared" si="10"/>
        <v>3.707499999999996</v>
      </c>
      <c r="AE9" s="50">
        <v>7</v>
      </c>
    </row>
    <row r="10" spans="1:31">
      <c r="A10" s="15">
        <v>5</v>
      </c>
      <c r="B10" s="15" t="s">
        <v>25</v>
      </c>
      <c r="C10" s="63">
        <v>22</v>
      </c>
      <c r="D10" s="17">
        <v>47.7</v>
      </c>
      <c r="E10" s="17">
        <v>42.62</v>
      </c>
      <c r="F10" s="17">
        <f t="shared" si="0"/>
        <v>-5.0800000000000054</v>
      </c>
      <c r="G10" s="17">
        <v>48.67</v>
      </c>
      <c r="H10" s="17">
        <v>57.55</v>
      </c>
      <c r="I10" s="17">
        <f t="shared" si="1"/>
        <v>8.8799999999999955</v>
      </c>
      <c r="J10" s="17">
        <v>30.67</v>
      </c>
      <c r="K10" s="17">
        <v>32.36</v>
      </c>
      <c r="L10" s="17">
        <f t="shared" si="2"/>
        <v>1.6899999999999977</v>
      </c>
      <c r="M10" s="17">
        <v>26</v>
      </c>
      <c r="N10" s="17">
        <v>36.51</v>
      </c>
      <c r="O10" s="17">
        <f t="shared" si="3"/>
        <v>10.509999999999998</v>
      </c>
      <c r="P10" s="17">
        <v>45.33</v>
      </c>
      <c r="Q10" s="17">
        <v>50.18</v>
      </c>
      <c r="R10" s="17">
        <f t="shared" si="4"/>
        <v>4.8500000000000014</v>
      </c>
      <c r="S10" s="17">
        <v>59.58</v>
      </c>
      <c r="T10" s="17">
        <v>69.09</v>
      </c>
      <c r="U10" s="17">
        <f t="shared" si="5"/>
        <v>9.5100000000000051</v>
      </c>
      <c r="V10" s="17">
        <v>50</v>
      </c>
      <c r="W10" s="17">
        <v>48.07</v>
      </c>
      <c r="X10" s="17">
        <f t="shared" si="6"/>
        <v>-1.9299999999999997</v>
      </c>
      <c r="Y10" s="17">
        <v>54.33</v>
      </c>
      <c r="Z10" s="17">
        <v>52.27</v>
      </c>
      <c r="AA10" s="17">
        <f t="shared" si="7"/>
        <v>-2.0599999999999952</v>
      </c>
      <c r="AB10" s="17">
        <f t="shared" si="8"/>
        <v>45.284999999999997</v>
      </c>
      <c r="AC10" s="17">
        <f t="shared" si="9"/>
        <v>48.58124999999999</v>
      </c>
      <c r="AD10" s="17">
        <f t="shared" si="10"/>
        <v>3.2962499999999935</v>
      </c>
      <c r="AE10" s="50">
        <v>5</v>
      </c>
    </row>
    <row r="11" spans="1:31">
      <c r="A11" s="15">
        <v>6</v>
      </c>
      <c r="B11" s="15" t="s">
        <v>9</v>
      </c>
      <c r="C11" s="63">
        <v>17</v>
      </c>
      <c r="D11" s="17">
        <v>43.03</v>
      </c>
      <c r="E11" s="17">
        <v>36.75</v>
      </c>
      <c r="F11" s="17">
        <f t="shared" si="0"/>
        <v>-6.2800000000000011</v>
      </c>
      <c r="G11" s="17">
        <v>34.19</v>
      </c>
      <c r="H11" s="17">
        <v>47.88</v>
      </c>
      <c r="I11" s="17">
        <f t="shared" si="1"/>
        <v>13.690000000000005</v>
      </c>
      <c r="J11" s="17">
        <v>26.57</v>
      </c>
      <c r="K11" s="17">
        <v>25.18</v>
      </c>
      <c r="L11" s="17">
        <f t="shared" si="2"/>
        <v>-1.3900000000000006</v>
      </c>
      <c r="M11" s="17">
        <v>25.1</v>
      </c>
      <c r="N11" s="17">
        <v>26.07</v>
      </c>
      <c r="O11" s="17">
        <f t="shared" si="3"/>
        <v>0.96999999999999886</v>
      </c>
      <c r="P11" s="17">
        <v>38</v>
      </c>
      <c r="Q11" s="17">
        <v>38.94</v>
      </c>
      <c r="R11" s="17">
        <f t="shared" si="4"/>
        <v>0.93999999999999773</v>
      </c>
      <c r="S11" s="17">
        <v>60.71</v>
      </c>
      <c r="T11" s="17">
        <v>63.82</v>
      </c>
      <c r="U11" s="17">
        <f t="shared" si="5"/>
        <v>3.1099999999999994</v>
      </c>
      <c r="V11" s="17">
        <v>42.14</v>
      </c>
      <c r="W11" s="17">
        <v>40.74</v>
      </c>
      <c r="X11" s="17">
        <f t="shared" si="6"/>
        <v>-1.3999999999999986</v>
      </c>
      <c r="Y11" s="17">
        <v>41.43</v>
      </c>
      <c r="Z11" s="17">
        <v>44.47</v>
      </c>
      <c r="AA11" s="17">
        <f t="shared" si="7"/>
        <v>3.0399999999999991</v>
      </c>
      <c r="AB11" s="17">
        <f t="shared" si="8"/>
        <v>38.896250000000002</v>
      </c>
      <c r="AC11" s="17">
        <f t="shared" si="9"/>
        <v>40.481250000000003</v>
      </c>
      <c r="AD11" s="17">
        <f t="shared" si="10"/>
        <v>1.5850000000000009</v>
      </c>
      <c r="AE11" s="50">
        <v>5</v>
      </c>
    </row>
    <row r="12" spans="1:31">
      <c r="A12" s="15">
        <v>7</v>
      </c>
      <c r="B12" s="15" t="s">
        <v>4</v>
      </c>
      <c r="C12" s="63">
        <v>15</v>
      </c>
      <c r="D12" s="17">
        <v>43.68</v>
      </c>
      <c r="E12" s="17">
        <v>38.18</v>
      </c>
      <c r="F12" s="17">
        <f t="shared" si="0"/>
        <v>-5.5</v>
      </c>
      <c r="G12" s="17">
        <v>43</v>
      </c>
      <c r="H12" s="17">
        <v>52.4</v>
      </c>
      <c r="I12" s="17">
        <f t="shared" si="1"/>
        <v>9.3999999999999986</v>
      </c>
      <c r="J12" s="17">
        <v>30.75</v>
      </c>
      <c r="K12" s="17">
        <v>26.8</v>
      </c>
      <c r="L12" s="17">
        <f t="shared" si="2"/>
        <v>-3.9499999999999993</v>
      </c>
      <c r="M12" s="17">
        <v>20.5</v>
      </c>
      <c r="N12" s="17">
        <v>23.89</v>
      </c>
      <c r="O12" s="17">
        <f t="shared" si="3"/>
        <v>3.3900000000000006</v>
      </c>
      <c r="P12" s="17">
        <v>31.25</v>
      </c>
      <c r="Q12" s="17">
        <v>36.799999999999997</v>
      </c>
      <c r="R12" s="17">
        <f t="shared" si="4"/>
        <v>5.5499999999999972</v>
      </c>
      <c r="S12" s="17">
        <v>57.81</v>
      </c>
      <c r="T12" s="17">
        <v>60.5</v>
      </c>
      <c r="U12" s="17">
        <f t="shared" si="5"/>
        <v>2.6899999999999977</v>
      </c>
      <c r="V12" s="17">
        <v>45.31</v>
      </c>
      <c r="W12" s="17">
        <v>41.67</v>
      </c>
      <c r="X12" s="17">
        <f t="shared" si="6"/>
        <v>-3.6400000000000006</v>
      </c>
      <c r="Y12" s="17">
        <v>47.75</v>
      </c>
      <c r="Z12" s="17">
        <v>48.13</v>
      </c>
      <c r="AA12" s="17">
        <f t="shared" si="7"/>
        <v>0.38000000000000256</v>
      </c>
      <c r="AB12" s="17">
        <f t="shared" si="8"/>
        <v>40.006250000000001</v>
      </c>
      <c r="AC12" s="17">
        <f t="shared" si="9"/>
        <v>41.046250000000001</v>
      </c>
      <c r="AD12" s="17">
        <f t="shared" si="10"/>
        <v>1.0399999999999991</v>
      </c>
      <c r="AE12" s="50">
        <v>5</v>
      </c>
    </row>
    <row r="13" spans="1:31">
      <c r="A13" s="15">
        <v>8</v>
      </c>
      <c r="B13" s="15" t="s">
        <v>6</v>
      </c>
      <c r="C13" s="63">
        <v>16</v>
      </c>
      <c r="D13" s="17">
        <v>45.65</v>
      </c>
      <c r="E13" s="17">
        <v>39.19</v>
      </c>
      <c r="F13" s="17">
        <f t="shared" si="0"/>
        <v>-6.4600000000000009</v>
      </c>
      <c r="G13" s="17">
        <v>40</v>
      </c>
      <c r="H13" s="17">
        <v>49.25</v>
      </c>
      <c r="I13" s="17">
        <f t="shared" si="1"/>
        <v>9.25</v>
      </c>
      <c r="J13" s="17">
        <v>33.33</v>
      </c>
      <c r="K13" s="17">
        <v>26.88</v>
      </c>
      <c r="L13" s="17">
        <f t="shared" si="2"/>
        <v>-6.4499999999999993</v>
      </c>
      <c r="M13" s="17">
        <v>23.73</v>
      </c>
      <c r="N13" s="17">
        <v>27.6</v>
      </c>
      <c r="O13" s="17">
        <f t="shared" si="3"/>
        <v>3.870000000000001</v>
      </c>
      <c r="P13" s="17">
        <v>37.17</v>
      </c>
      <c r="Q13" s="17">
        <v>39.880000000000003</v>
      </c>
      <c r="R13" s="17">
        <f t="shared" si="4"/>
        <v>2.7100000000000009</v>
      </c>
      <c r="S13" s="17">
        <v>65.63</v>
      </c>
      <c r="T13" s="17">
        <v>62.97</v>
      </c>
      <c r="U13" s="17">
        <f t="shared" si="5"/>
        <v>-2.6599999999999966</v>
      </c>
      <c r="V13" s="17">
        <v>45.63</v>
      </c>
      <c r="W13" s="17">
        <v>41.25</v>
      </c>
      <c r="X13" s="17">
        <f t="shared" si="6"/>
        <v>-4.3800000000000026</v>
      </c>
      <c r="Y13" s="17">
        <v>45.67</v>
      </c>
      <c r="Z13" s="17">
        <v>47.38</v>
      </c>
      <c r="AA13" s="17">
        <f t="shared" si="7"/>
        <v>1.7100000000000009</v>
      </c>
      <c r="AB13" s="17">
        <f t="shared" si="8"/>
        <v>42.10125</v>
      </c>
      <c r="AC13" s="17">
        <f t="shared" si="9"/>
        <v>41.8</v>
      </c>
      <c r="AD13" s="17">
        <f t="shared" si="10"/>
        <v>-0.30125000000000313</v>
      </c>
      <c r="AE13" s="50">
        <v>4</v>
      </c>
    </row>
    <row r="14" spans="1:31">
      <c r="A14" s="15">
        <v>9</v>
      </c>
      <c r="B14" s="15" t="s">
        <v>13</v>
      </c>
      <c r="C14" s="63">
        <v>18</v>
      </c>
      <c r="D14" s="17">
        <v>44.36</v>
      </c>
      <c r="E14" s="17">
        <v>33.4</v>
      </c>
      <c r="F14" s="17">
        <f t="shared" si="0"/>
        <v>-10.96</v>
      </c>
      <c r="G14" s="17">
        <v>34</v>
      </c>
      <c r="H14" s="17">
        <v>44.11</v>
      </c>
      <c r="I14" s="17">
        <f t="shared" si="1"/>
        <v>10.11</v>
      </c>
      <c r="J14" s="17">
        <v>27.78</v>
      </c>
      <c r="K14" s="17">
        <v>25</v>
      </c>
      <c r="L14" s="17">
        <f t="shared" si="2"/>
        <v>-2.7800000000000011</v>
      </c>
      <c r="M14" s="17">
        <v>21.93</v>
      </c>
      <c r="N14" s="17">
        <v>24.76</v>
      </c>
      <c r="O14" s="17">
        <f t="shared" si="3"/>
        <v>2.8300000000000018</v>
      </c>
      <c r="P14" s="17">
        <v>35.630000000000003</v>
      </c>
      <c r="Q14" s="17">
        <v>38.11</v>
      </c>
      <c r="R14" s="17">
        <f t="shared" si="4"/>
        <v>2.4799999999999969</v>
      </c>
      <c r="S14" s="17">
        <v>61.48</v>
      </c>
      <c r="T14" s="17">
        <v>56.25</v>
      </c>
      <c r="U14" s="17">
        <f t="shared" si="5"/>
        <v>-5.2299999999999969</v>
      </c>
      <c r="V14" s="17">
        <v>45.28</v>
      </c>
      <c r="W14" s="17">
        <v>44.17</v>
      </c>
      <c r="X14" s="17">
        <f t="shared" si="6"/>
        <v>-1.1099999999999994</v>
      </c>
      <c r="Y14" s="17">
        <v>40.89</v>
      </c>
      <c r="Z14" s="17">
        <v>41.33</v>
      </c>
      <c r="AA14" s="17">
        <f t="shared" si="7"/>
        <v>0.43999999999999773</v>
      </c>
      <c r="AB14" s="17">
        <f t="shared" si="8"/>
        <v>38.918749999999996</v>
      </c>
      <c r="AC14" s="17">
        <f t="shared" si="9"/>
        <v>38.391249999999999</v>
      </c>
      <c r="AD14" s="17">
        <f t="shared" si="10"/>
        <v>-0.52749999999999631</v>
      </c>
      <c r="AE14" s="50">
        <v>4</v>
      </c>
    </row>
    <row r="15" spans="1:31">
      <c r="A15" s="15">
        <v>10</v>
      </c>
      <c r="B15" s="15" t="s">
        <v>10</v>
      </c>
      <c r="C15" s="63">
        <v>11</v>
      </c>
      <c r="D15" s="17">
        <v>39.61</v>
      </c>
      <c r="E15" s="17">
        <v>33.22</v>
      </c>
      <c r="F15" s="17">
        <f t="shared" si="0"/>
        <v>-6.3900000000000006</v>
      </c>
      <c r="G15" s="17">
        <v>34.93</v>
      </c>
      <c r="H15" s="17">
        <v>42.55</v>
      </c>
      <c r="I15" s="17">
        <f t="shared" si="1"/>
        <v>7.6199999999999974</v>
      </c>
      <c r="J15" s="17">
        <v>28.13</v>
      </c>
      <c r="K15" s="17">
        <v>20.55</v>
      </c>
      <c r="L15" s="17">
        <f t="shared" si="2"/>
        <v>-7.5799999999999983</v>
      </c>
      <c r="M15" s="17">
        <v>21.07</v>
      </c>
      <c r="N15" s="17">
        <v>22.11</v>
      </c>
      <c r="O15" s="17">
        <f t="shared" si="3"/>
        <v>1.0399999999999991</v>
      </c>
      <c r="P15" s="17">
        <v>32.93</v>
      </c>
      <c r="Q15" s="17">
        <v>33.64</v>
      </c>
      <c r="R15" s="17">
        <f t="shared" si="4"/>
        <v>0.71000000000000085</v>
      </c>
      <c r="S15" s="17">
        <v>58.17</v>
      </c>
      <c r="T15" s="17">
        <v>55.68</v>
      </c>
      <c r="U15" s="17">
        <f t="shared" si="5"/>
        <v>-2.490000000000002</v>
      </c>
      <c r="V15" s="17">
        <v>39.5</v>
      </c>
      <c r="W15" s="17">
        <v>38.409999999999997</v>
      </c>
      <c r="X15" s="17">
        <f t="shared" si="6"/>
        <v>-1.0900000000000034</v>
      </c>
      <c r="Y15" s="17">
        <v>38.4</v>
      </c>
      <c r="Z15" s="17">
        <v>39.270000000000003</v>
      </c>
      <c r="AA15" s="17">
        <f t="shared" si="7"/>
        <v>0.87000000000000455</v>
      </c>
      <c r="AB15" s="17">
        <f t="shared" si="8"/>
        <v>36.592499999999994</v>
      </c>
      <c r="AC15" s="17">
        <f t="shared" si="9"/>
        <v>35.678750000000001</v>
      </c>
      <c r="AD15" s="17">
        <f t="shared" si="10"/>
        <v>-0.91374999999999318</v>
      </c>
      <c r="AE15" s="50">
        <v>4</v>
      </c>
    </row>
    <row r="16" spans="1:31">
      <c r="A16" s="15">
        <v>11</v>
      </c>
      <c r="B16" s="15" t="s">
        <v>15</v>
      </c>
      <c r="C16" s="63">
        <v>14</v>
      </c>
      <c r="D16" s="17">
        <v>47.29</v>
      </c>
      <c r="E16" s="17">
        <v>35.340000000000003</v>
      </c>
      <c r="F16" s="17">
        <f t="shared" si="0"/>
        <v>-11.949999999999996</v>
      </c>
      <c r="G16" s="17">
        <v>37.4</v>
      </c>
      <c r="H16" s="17">
        <v>48.29</v>
      </c>
      <c r="I16" s="17">
        <f t="shared" si="1"/>
        <v>10.89</v>
      </c>
      <c r="J16" s="17">
        <v>27.8</v>
      </c>
      <c r="K16" s="17">
        <v>25.29</v>
      </c>
      <c r="L16" s="17">
        <f t="shared" si="2"/>
        <v>-2.5100000000000016</v>
      </c>
      <c r="M16" s="17">
        <v>25.04</v>
      </c>
      <c r="N16" s="17">
        <v>24.55</v>
      </c>
      <c r="O16" s="17">
        <f t="shared" si="3"/>
        <v>-0.48999999999999844</v>
      </c>
      <c r="P16" s="17">
        <v>37.799999999999997</v>
      </c>
      <c r="Q16" s="17">
        <v>38.43</v>
      </c>
      <c r="R16" s="17">
        <f t="shared" si="4"/>
        <v>0.63000000000000256</v>
      </c>
      <c r="S16" s="17">
        <v>57.75</v>
      </c>
      <c r="T16" s="17">
        <v>60</v>
      </c>
      <c r="U16" s="17">
        <f t="shared" si="5"/>
        <v>2.25</v>
      </c>
      <c r="V16" s="17">
        <v>43</v>
      </c>
      <c r="W16" s="17">
        <v>37.5</v>
      </c>
      <c r="X16" s="17">
        <f t="shared" si="6"/>
        <v>-5.5</v>
      </c>
      <c r="Y16" s="17">
        <v>44</v>
      </c>
      <c r="Z16" s="17">
        <v>42.86</v>
      </c>
      <c r="AA16" s="17">
        <f t="shared" si="7"/>
        <v>-1.1400000000000006</v>
      </c>
      <c r="AB16" s="17">
        <f t="shared" si="8"/>
        <v>40.01</v>
      </c>
      <c r="AC16" s="17">
        <f t="shared" si="9"/>
        <v>39.032499999999999</v>
      </c>
      <c r="AD16" s="17">
        <f t="shared" si="10"/>
        <v>-0.97749999999999915</v>
      </c>
      <c r="AE16" s="50">
        <v>3</v>
      </c>
    </row>
    <row r="17" spans="1:31">
      <c r="A17" s="15">
        <v>12</v>
      </c>
      <c r="B17" s="15" t="s">
        <v>2</v>
      </c>
      <c r="C17" s="63">
        <v>18</v>
      </c>
      <c r="D17" s="17">
        <v>47.39</v>
      </c>
      <c r="E17" s="17">
        <v>38.590000000000003</v>
      </c>
      <c r="F17" s="17">
        <f t="shared" si="0"/>
        <v>-8.7999999999999972</v>
      </c>
      <c r="G17" s="17">
        <v>43.43</v>
      </c>
      <c r="H17" s="17">
        <v>51.56</v>
      </c>
      <c r="I17" s="17">
        <f t="shared" si="1"/>
        <v>8.1300000000000026</v>
      </c>
      <c r="J17" s="17">
        <v>27</v>
      </c>
      <c r="K17" s="17">
        <v>25.56</v>
      </c>
      <c r="L17" s="17">
        <f t="shared" si="2"/>
        <v>-1.4400000000000013</v>
      </c>
      <c r="M17" s="17">
        <v>23.94</v>
      </c>
      <c r="N17" s="17">
        <v>26.22</v>
      </c>
      <c r="O17" s="17">
        <f t="shared" si="3"/>
        <v>2.2799999999999976</v>
      </c>
      <c r="P17" s="17">
        <v>41.86</v>
      </c>
      <c r="Q17" s="17">
        <v>41.11</v>
      </c>
      <c r="R17" s="17">
        <f t="shared" si="4"/>
        <v>-0.75</v>
      </c>
      <c r="S17" s="17">
        <v>60.89</v>
      </c>
      <c r="T17" s="17">
        <v>60.83</v>
      </c>
      <c r="U17" s="17">
        <f t="shared" si="5"/>
        <v>-6.0000000000002274E-2</v>
      </c>
      <c r="V17" s="17">
        <v>43.93</v>
      </c>
      <c r="W17" s="17">
        <v>40</v>
      </c>
      <c r="X17" s="17">
        <f t="shared" si="6"/>
        <v>-3.9299999999999997</v>
      </c>
      <c r="Y17" s="17">
        <v>50.43</v>
      </c>
      <c r="Z17" s="17">
        <v>47</v>
      </c>
      <c r="AA17" s="17">
        <f t="shared" si="7"/>
        <v>-3.4299999999999997</v>
      </c>
      <c r="AB17" s="17">
        <f t="shared" si="8"/>
        <v>42.358750000000001</v>
      </c>
      <c r="AC17" s="17">
        <f t="shared" si="9"/>
        <v>41.358750000000001</v>
      </c>
      <c r="AD17" s="17">
        <f t="shared" si="10"/>
        <v>-1</v>
      </c>
      <c r="AE17" s="50">
        <v>2</v>
      </c>
    </row>
    <row r="18" spans="1:31">
      <c r="A18" s="15">
        <v>13</v>
      </c>
      <c r="B18" s="15" t="s">
        <v>23</v>
      </c>
      <c r="C18" s="63">
        <v>10</v>
      </c>
      <c r="D18" s="17">
        <v>52.14</v>
      </c>
      <c r="E18" s="17">
        <v>37.15</v>
      </c>
      <c r="F18" s="17">
        <f t="shared" si="0"/>
        <v>-14.990000000000002</v>
      </c>
      <c r="G18" s="17">
        <v>40.909999999999997</v>
      </c>
      <c r="H18" s="17">
        <v>49.8</v>
      </c>
      <c r="I18" s="17">
        <f t="shared" si="1"/>
        <v>8.89</v>
      </c>
      <c r="J18" s="17">
        <v>31.45</v>
      </c>
      <c r="K18" s="17">
        <v>30.2</v>
      </c>
      <c r="L18" s="17">
        <f t="shared" si="2"/>
        <v>-1.25</v>
      </c>
      <c r="M18" s="17">
        <v>28.15</v>
      </c>
      <c r="N18" s="17">
        <v>32.880000000000003</v>
      </c>
      <c r="O18" s="17">
        <f t="shared" si="3"/>
        <v>4.730000000000004</v>
      </c>
      <c r="P18" s="17">
        <v>45.27</v>
      </c>
      <c r="Q18" s="17">
        <v>47.6</v>
      </c>
      <c r="R18" s="17">
        <f t="shared" si="4"/>
        <v>2.3299999999999983</v>
      </c>
      <c r="S18" s="17">
        <v>67.73</v>
      </c>
      <c r="T18" s="17">
        <v>71</v>
      </c>
      <c r="U18" s="17">
        <f t="shared" si="5"/>
        <v>3.269999999999996</v>
      </c>
      <c r="V18" s="17">
        <v>53.41</v>
      </c>
      <c r="W18" s="17">
        <v>42.75</v>
      </c>
      <c r="X18" s="17">
        <f t="shared" si="6"/>
        <v>-10.659999999999997</v>
      </c>
      <c r="Y18" s="17">
        <v>51.45</v>
      </c>
      <c r="Z18" s="17">
        <v>49</v>
      </c>
      <c r="AA18" s="17">
        <f t="shared" si="7"/>
        <v>-2.4500000000000028</v>
      </c>
      <c r="AB18" s="17">
        <f t="shared" si="8"/>
        <v>46.313750000000006</v>
      </c>
      <c r="AC18" s="17">
        <f t="shared" si="9"/>
        <v>45.047499999999999</v>
      </c>
      <c r="AD18" s="17">
        <f t="shared" si="10"/>
        <v>-1.2662500000000065</v>
      </c>
      <c r="AE18" s="50">
        <v>4</v>
      </c>
    </row>
    <row r="19" spans="1:31">
      <c r="A19" s="15">
        <v>14</v>
      </c>
      <c r="B19" s="15" t="s">
        <v>18</v>
      </c>
      <c r="C19" s="63">
        <v>14</v>
      </c>
      <c r="D19" s="17">
        <v>43.94</v>
      </c>
      <c r="E19" s="17">
        <v>36.090000000000003</v>
      </c>
      <c r="F19" s="17">
        <f t="shared" si="0"/>
        <v>-7.8499999999999943</v>
      </c>
      <c r="G19" s="17">
        <v>42</v>
      </c>
      <c r="H19" s="17">
        <v>48.14</v>
      </c>
      <c r="I19" s="17">
        <f t="shared" si="1"/>
        <v>6.1400000000000006</v>
      </c>
      <c r="J19" s="17">
        <v>29.11</v>
      </c>
      <c r="K19" s="17">
        <v>29.29</v>
      </c>
      <c r="L19" s="17">
        <f t="shared" si="2"/>
        <v>0.17999999999999972</v>
      </c>
      <c r="M19" s="17">
        <v>25.33</v>
      </c>
      <c r="N19" s="17">
        <v>26.29</v>
      </c>
      <c r="O19" s="17">
        <f t="shared" si="3"/>
        <v>0.96000000000000085</v>
      </c>
      <c r="P19" s="17">
        <v>34.67</v>
      </c>
      <c r="Q19" s="17">
        <v>36.57</v>
      </c>
      <c r="R19" s="17">
        <f t="shared" si="4"/>
        <v>1.8999999999999986</v>
      </c>
      <c r="S19" s="17">
        <v>63.61</v>
      </c>
      <c r="T19" s="17">
        <v>55.71</v>
      </c>
      <c r="U19" s="17">
        <f t="shared" si="5"/>
        <v>-7.8999999999999986</v>
      </c>
      <c r="V19" s="17">
        <v>41.67</v>
      </c>
      <c r="W19" s="17">
        <v>33.75</v>
      </c>
      <c r="X19" s="17">
        <f t="shared" si="6"/>
        <v>-7.9200000000000017</v>
      </c>
      <c r="Y19" s="17">
        <v>42.44</v>
      </c>
      <c r="Z19" s="17">
        <v>46.14</v>
      </c>
      <c r="AA19" s="17">
        <f t="shared" si="7"/>
        <v>3.7000000000000028</v>
      </c>
      <c r="AB19" s="17">
        <f t="shared" si="8"/>
        <v>40.346250000000005</v>
      </c>
      <c r="AC19" s="17">
        <f t="shared" si="9"/>
        <v>38.997500000000002</v>
      </c>
      <c r="AD19" s="17">
        <f t="shared" si="10"/>
        <v>-1.3487500000000026</v>
      </c>
      <c r="AE19" s="50">
        <v>5</v>
      </c>
    </row>
    <row r="20" spans="1:31">
      <c r="A20" s="15">
        <v>15</v>
      </c>
      <c r="B20" s="15" t="s">
        <v>0</v>
      </c>
      <c r="C20" s="63">
        <v>17</v>
      </c>
      <c r="D20" s="17">
        <v>48.13</v>
      </c>
      <c r="E20" s="17">
        <v>36.51</v>
      </c>
      <c r="F20" s="17">
        <f t="shared" si="0"/>
        <v>-11.620000000000005</v>
      </c>
      <c r="G20" s="17">
        <v>38.590000000000003</v>
      </c>
      <c r="H20" s="17">
        <v>46.35</v>
      </c>
      <c r="I20" s="17">
        <f t="shared" si="1"/>
        <v>7.759999999999998</v>
      </c>
      <c r="J20" s="17">
        <v>30.35</v>
      </c>
      <c r="K20" s="17">
        <v>25.76</v>
      </c>
      <c r="L20" s="17">
        <f t="shared" si="2"/>
        <v>-4.59</v>
      </c>
      <c r="M20" s="17">
        <v>24.56</v>
      </c>
      <c r="N20" s="17">
        <v>29.6</v>
      </c>
      <c r="O20" s="17">
        <f t="shared" si="3"/>
        <v>5.0400000000000027</v>
      </c>
      <c r="P20" s="17">
        <v>35.18</v>
      </c>
      <c r="Q20" s="17">
        <v>37.53</v>
      </c>
      <c r="R20" s="17">
        <f t="shared" si="4"/>
        <v>2.3500000000000014</v>
      </c>
      <c r="S20" s="17">
        <v>66.180000000000007</v>
      </c>
      <c r="T20" s="17">
        <v>60.74</v>
      </c>
      <c r="U20" s="17">
        <f t="shared" si="5"/>
        <v>-5.4400000000000048</v>
      </c>
      <c r="V20" s="17">
        <v>42.5</v>
      </c>
      <c r="W20" s="17">
        <v>44.26</v>
      </c>
      <c r="X20" s="17">
        <f t="shared" si="6"/>
        <v>1.759999999999998</v>
      </c>
      <c r="Y20" s="17">
        <v>51.41</v>
      </c>
      <c r="Z20" s="17">
        <v>44.12</v>
      </c>
      <c r="AA20" s="17">
        <f t="shared" si="7"/>
        <v>-7.2899999999999991</v>
      </c>
      <c r="AB20" s="17">
        <f t="shared" si="8"/>
        <v>42.112499999999997</v>
      </c>
      <c r="AC20" s="17">
        <f t="shared" si="9"/>
        <v>40.608750000000001</v>
      </c>
      <c r="AD20" s="17">
        <f t="shared" si="10"/>
        <v>-1.5037499999999966</v>
      </c>
      <c r="AE20" s="50">
        <v>4</v>
      </c>
    </row>
    <row r="21" spans="1:31">
      <c r="A21" s="15">
        <v>16</v>
      </c>
      <c r="B21" s="15" t="s">
        <v>26</v>
      </c>
      <c r="C21" s="63">
        <v>15</v>
      </c>
      <c r="D21" s="17">
        <v>41.08</v>
      </c>
      <c r="E21" s="17">
        <v>30.1</v>
      </c>
      <c r="F21" s="17">
        <f t="shared" si="0"/>
        <v>-10.979999999999997</v>
      </c>
      <c r="G21" s="17">
        <v>36.74</v>
      </c>
      <c r="H21" s="17">
        <v>45.47</v>
      </c>
      <c r="I21" s="17">
        <f t="shared" si="1"/>
        <v>8.7299999999999969</v>
      </c>
      <c r="J21" s="17">
        <v>28.74</v>
      </c>
      <c r="K21" s="17">
        <v>23.87</v>
      </c>
      <c r="L21" s="17">
        <f t="shared" si="2"/>
        <v>-4.8699999999999974</v>
      </c>
      <c r="M21" s="17">
        <v>18.989999999999998</v>
      </c>
      <c r="N21" s="17">
        <v>27.2</v>
      </c>
      <c r="O21" s="17">
        <f t="shared" si="3"/>
        <v>8.2100000000000009</v>
      </c>
      <c r="P21" s="17">
        <v>38</v>
      </c>
      <c r="Q21" s="17">
        <v>34.67</v>
      </c>
      <c r="R21" s="17">
        <f t="shared" si="4"/>
        <v>-3.3299999999999983</v>
      </c>
      <c r="S21" s="17">
        <v>59.61</v>
      </c>
      <c r="T21" s="17">
        <v>56.33</v>
      </c>
      <c r="U21" s="17">
        <f t="shared" si="5"/>
        <v>-3.2800000000000011</v>
      </c>
      <c r="V21" s="17">
        <v>42.11</v>
      </c>
      <c r="W21" s="17">
        <v>34.67</v>
      </c>
      <c r="X21" s="17">
        <f t="shared" si="6"/>
        <v>-7.4399999999999977</v>
      </c>
      <c r="Y21" s="17">
        <v>41.47</v>
      </c>
      <c r="Z21" s="17">
        <v>39.869999999999997</v>
      </c>
      <c r="AA21" s="17">
        <f t="shared" si="7"/>
        <v>-1.6000000000000014</v>
      </c>
      <c r="AB21" s="17">
        <f t="shared" si="8"/>
        <v>38.342500000000001</v>
      </c>
      <c r="AC21" s="17">
        <f t="shared" si="9"/>
        <v>36.522500000000001</v>
      </c>
      <c r="AD21" s="17">
        <f t="shared" si="10"/>
        <v>-1.8200000000000003</v>
      </c>
      <c r="AE21" s="50">
        <v>2</v>
      </c>
    </row>
    <row r="22" spans="1:31">
      <c r="A22" s="15">
        <v>17</v>
      </c>
      <c r="B22" s="15" t="s">
        <v>21</v>
      </c>
      <c r="C22" s="63">
        <v>8</v>
      </c>
      <c r="D22" s="17">
        <v>44.28</v>
      </c>
      <c r="E22" s="17">
        <v>32.21</v>
      </c>
      <c r="F22" s="17">
        <f t="shared" si="0"/>
        <v>-12.07</v>
      </c>
      <c r="G22" s="17">
        <v>37.6</v>
      </c>
      <c r="H22" s="17">
        <v>47.75</v>
      </c>
      <c r="I22" s="17">
        <f t="shared" si="1"/>
        <v>10.149999999999999</v>
      </c>
      <c r="J22" s="17">
        <v>34.799999999999997</v>
      </c>
      <c r="K22" s="17">
        <v>26.5</v>
      </c>
      <c r="L22" s="17">
        <f t="shared" si="2"/>
        <v>-8.2999999999999972</v>
      </c>
      <c r="M22" s="17">
        <v>19.68</v>
      </c>
      <c r="N22" s="17">
        <v>22.8</v>
      </c>
      <c r="O22" s="17">
        <f t="shared" si="3"/>
        <v>3.120000000000001</v>
      </c>
      <c r="P22" s="17">
        <v>33.6</v>
      </c>
      <c r="Q22" s="17">
        <v>32.5</v>
      </c>
      <c r="R22" s="17">
        <f t="shared" si="4"/>
        <v>-1.1000000000000014</v>
      </c>
      <c r="S22" s="17">
        <v>63.5</v>
      </c>
      <c r="T22" s="17">
        <v>60.31</v>
      </c>
      <c r="U22" s="17">
        <f t="shared" si="5"/>
        <v>-3.1899999999999977</v>
      </c>
      <c r="V22" s="17">
        <v>43.5</v>
      </c>
      <c r="W22" s="17">
        <v>40.630000000000003</v>
      </c>
      <c r="X22" s="17">
        <f t="shared" si="6"/>
        <v>-2.8699999999999974</v>
      </c>
      <c r="Y22" s="17">
        <v>44</v>
      </c>
      <c r="Z22" s="17">
        <v>42.25</v>
      </c>
      <c r="AA22" s="17">
        <f t="shared" si="7"/>
        <v>-1.75</v>
      </c>
      <c r="AB22" s="17">
        <f t="shared" si="8"/>
        <v>40.119999999999997</v>
      </c>
      <c r="AC22" s="17">
        <f t="shared" si="9"/>
        <v>38.118750000000006</v>
      </c>
      <c r="AD22" s="17">
        <f t="shared" si="10"/>
        <v>-2.0012499999999918</v>
      </c>
      <c r="AE22" s="50">
        <v>2</v>
      </c>
    </row>
    <row r="23" spans="1:31">
      <c r="A23" s="15">
        <v>18</v>
      </c>
      <c r="B23" s="15" t="s">
        <v>7</v>
      </c>
      <c r="C23" s="63">
        <v>36</v>
      </c>
      <c r="D23" s="17">
        <v>43.3</v>
      </c>
      <c r="E23" s="17">
        <v>34.31</v>
      </c>
      <c r="F23" s="17">
        <f t="shared" si="0"/>
        <v>-8.9899999999999949</v>
      </c>
      <c r="G23" s="17">
        <v>37.03</v>
      </c>
      <c r="H23" s="17">
        <v>45.11</v>
      </c>
      <c r="I23" s="17">
        <f t="shared" si="1"/>
        <v>8.0799999999999983</v>
      </c>
      <c r="J23" s="17">
        <v>27.66</v>
      </c>
      <c r="K23" s="17">
        <v>26.89</v>
      </c>
      <c r="L23" s="17">
        <f t="shared" si="2"/>
        <v>-0.76999999999999957</v>
      </c>
      <c r="M23" s="17">
        <v>25.97</v>
      </c>
      <c r="N23" s="17">
        <v>24.82</v>
      </c>
      <c r="O23" s="17">
        <f t="shared" si="3"/>
        <v>-1.1499999999999986</v>
      </c>
      <c r="P23" s="17">
        <v>35.93</v>
      </c>
      <c r="Q23" s="17">
        <v>34.39</v>
      </c>
      <c r="R23" s="17">
        <f t="shared" si="4"/>
        <v>-1.5399999999999991</v>
      </c>
      <c r="S23" s="17">
        <v>60</v>
      </c>
      <c r="T23" s="17">
        <v>53.54</v>
      </c>
      <c r="U23" s="17">
        <f t="shared" si="5"/>
        <v>-6.4600000000000009</v>
      </c>
      <c r="V23" s="17">
        <v>40</v>
      </c>
      <c r="W23" s="17">
        <v>38.26</v>
      </c>
      <c r="X23" s="17">
        <f t="shared" si="6"/>
        <v>-1.740000000000002</v>
      </c>
      <c r="Y23" s="17">
        <v>46.07</v>
      </c>
      <c r="Z23" s="17">
        <v>41.78</v>
      </c>
      <c r="AA23" s="17">
        <f t="shared" si="7"/>
        <v>-4.2899999999999991</v>
      </c>
      <c r="AB23" s="17">
        <f t="shared" si="8"/>
        <v>39.494999999999997</v>
      </c>
      <c r="AC23" s="17">
        <f t="shared" si="9"/>
        <v>37.387500000000003</v>
      </c>
      <c r="AD23" s="17">
        <f t="shared" si="10"/>
        <v>-2.1074999999999946</v>
      </c>
      <c r="AE23" s="50">
        <v>1</v>
      </c>
    </row>
    <row r="24" spans="1:31">
      <c r="A24" s="15">
        <v>19</v>
      </c>
      <c r="B24" s="15" t="s">
        <v>24</v>
      </c>
      <c r="C24" s="63">
        <v>13</v>
      </c>
      <c r="D24" s="17">
        <v>49.65</v>
      </c>
      <c r="E24" s="17">
        <v>38.950000000000003</v>
      </c>
      <c r="F24" s="17">
        <f t="shared" si="0"/>
        <v>-10.699999999999996</v>
      </c>
      <c r="G24" s="17">
        <v>44.78</v>
      </c>
      <c r="H24" s="17">
        <v>50.15</v>
      </c>
      <c r="I24" s="17">
        <f t="shared" si="1"/>
        <v>5.3699999999999974</v>
      </c>
      <c r="J24" s="17">
        <v>26.44</v>
      </c>
      <c r="K24" s="17">
        <v>26.62</v>
      </c>
      <c r="L24" s="17">
        <f t="shared" si="2"/>
        <v>0.17999999999999972</v>
      </c>
      <c r="M24" s="17">
        <v>26</v>
      </c>
      <c r="N24" s="17">
        <v>26.58</v>
      </c>
      <c r="O24" s="17">
        <f t="shared" si="3"/>
        <v>0.57999999999999829</v>
      </c>
      <c r="P24" s="17">
        <v>47.33</v>
      </c>
      <c r="Q24" s="17">
        <v>45.23</v>
      </c>
      <c r="R24" s="17">
        <f t="shared" si="4"/>
        <v>-2.1000000000000014</v>
      </c>
      <c r="S24" s="17">
        <v>65.14</v>
      </c>
      <c r="T24" s="17">
        <v>59.62</v>
      </c>
      <c r="U24" s="17">
        <f t="shared" si="5"/>
        <v>-5.5200000000000031</v>
      </c>
      <c r="V24" s="17">
        <v>43.75</v>
      </c>
      <c r="W24" s="17">
        <v>43.85</v>
      </c>
      <c r="X24" s="17">
        <f t="shared" si="6"/>
        <v>0.10000000000000142</v>
      </c>
      <c r="Y24" s="17">
        <v>53.67</v>
      </c>
      <c r="Z24" s="17">
        <v>47.08</v>
      </c>
      <c r="AA24" s="17">
        <f t="shared" si="7"/>
        <v>-6.5900000000000034</v>
      </c>
      <c r="AB24" s="17">
        <f t="shared" si="8"/>
        <v>44.594999999999999</v>
      </c>
      <c r="AC24" s="17">
        <f t="shared" si="9"/>
        <v>42.26</v>
      </c>
      <c r="AD24" s="17">
        <f t="shared" si="10"/>
        <v>-2.3350000000000009</v>
      </c>
      <c r="AE24" s="50">
        <v>4</v>
      </c>
    </row>
    <row r="25" spans="1:31">
      <c r="A25" s="15">
        <v>20</v>
      </c>
      <c r="B25" s="15" t="s">
        <v>1</v>
      </c>
      <c r="C25" s="63">
        <v>8</v>
      </c>
      <c r="D25" s="17">
        <v>40.85</v>
      </c>
      <c r="E25" s="17">
        <v>34.950000000000003</v>
      </c>
      <c r="F25" s="17">
        <f t="shared" si="0"/>
        <v>-5.8999999999999986</v>
      </c>
      <c r="G25" s="17">
        <v>37.33</v>
      </c>
      <c r="H25" s="17">
        <v>51.75</v>
      </c>
      <c r="I25" s="17">
        <f t="shared" si="1"/>
        <v>14.420000000000002</v>
      </c>
      <c r="J25" s="17">
        <v>27</v>
      </c>
      <c r="K25" s="17">
        <v>23.75</v>
      </c>
      <c r="L25" s="17">
        <f t="shared" si="2"/>
        <v>-3.25</v>
      </c>
      <c r="M25" s="17">
        <v>27.87</v>
      </c>
      <c r="N25" s="17">
        <v>21.2</v>
      </c>
      <c r="O25" s="17">
        <f t="shared" si="3"/>
        <v>-6.6700000000000017</v>
      </c>
      <c r="P25" s="17">
        <v>34</v>
      </c>
      <c r="Q25" s="17">
        <v>31</v>
      </c>
      <c r="R25" s="17">
        <f t="shared" si="4"/>
        <v>-3</v>
      </c>
      <c r="S25" s="17">
        <v>64.17</v>
      </c>
      <c r="T25" s="17">
        <v>59.38</v>
      </c>
      <c r="U25" s="17">
        <f t="shared" si="5"/>
        <v>-4.7899999999999991</v>
      </c>
      <c r="V25" s="17">
        <v>44.58</v>
      </c>
      <c r="W25" s="17">
        <v>36.25</v>
      </c>
      <c r="X25" s="17">
        <f t="shared" si="6"/>
        <v>-8.3299999999999983</v>
      </c>
      <c r="Y25" s="17">
        <v>48</v>
      </c>
      <c r="Z25" s="17">
        <v>46</v>
      </c>
      <c r="AA25" s="17">
        <f t="shared" si="7"/>
        <v>-2</v>
      </c>
      <c r="AB25" s="17">
        <f t="shared" si="8"/>
        <v>40.475000000000001</v>
      </c>
      <c r="AC25" s="17">
        <f t="shared" si="9"/>
        <v>38.034999999999997</v>
      </c>
      <c r="AD25" s="17">
        <f t="shared" si="10"/>
        <v>-2.4400000000000048</v>
      </c>
      <c r="AE25" s="50">
        <v>1</v>
      </c>
    </row>
    <row r="26" spans="1:31">
      <c r="A26" s="15">
        <v>21</v>
      </c>
      <c r="B26" s="15" t="s">
        <v>16</v>
      </c>
      <c r="C26" s="63">
        <v>7</v>
      </c>
      <c r="D26" s="17">
        <v>46.56</v>
      </c>
      <c r="E26" s="17">
        <v>32.97</v>
      </c>
      <c r="F26" s="17">
        <f t="shared" si="0"/>
        <v>-13.590000000000003</v>
      </c>
      <c r="G26" s="17">
        <v>40.18</v>
      </c>
      <c r="H26" s="17">
        <v>42.29</v>
      </c>
      <c r="I26" s="17">
        <f t="shared" si="1"/>
        <v>2.1099999999999994</v>
      </c>
      <c r="J26" s="17">
        <v>26.91</v>
      </c>
      <c r="K26" s="17">
        <v>29.43</v>
      </c>
      <c r="L26" s="17">
        <f t="shared" si="2"/>
        <v>2.5199999999999996</v>
      </c>
      <c r="M26" s="17">
        <v>21.53</v>
      </c>
      <c r="N26" s="17">
        <v>26.97</v>
      </c>
      <c r="O26" s="17">
        <f t="shared" si="3"/>
        <v>5.4399999999999977</v>
      </c>
      <c r="P26" s="17">
        <v>45.27</v>
      </c>
      <c r="Q26" s="17">
        <v>37.71</v>
      </c>
      <c r="R26" s="17">
        <f t="shared" si="4"/>
        <v>-7.5600000000000023</v>
      </c>
      <c r="S26" s="17">
        <v>62.73</v>
      </c>
      <c r="T26" s="17">
        <v>60.71</v>
      </c>
      <c r="U26" s="17">
        <f t="shared" si="5"/>
        <v>-2.019999999999996</v>
      </c>
      <c r="V26" s="17">
        <v>46.14</v>
      </c>
      <c r="W26" s="17">
        <v>39.29</v>
      </c>
      <c r="X26" s="17">
        <f t="shared" si="6"/>
        <v>-6.8500000000000014</v>
      </c>
      <c r="Y26" s="17">
        <v>46.55</v>
      </c>
      <c r="Z26" s="17">
        <v>44.57</v>
      </c>
      <c r="AA26" s="17">
        <f t="shared" si="7"/>
        <v>-1.9799999999999969</v>
      </c>
      <c r="AB26" s="17">
        <f t="shared" si="8"/>
        <v>41.983750000000001</v>
      </c>
      <c r="AC26" s="17">
        <f t="shared" si="9"/>
        <v>39.2425</v>
      </c>
      <c r="AD26" s="17">
        <f t="shared" si="10"/>
        <v>-2.7412500000000009</v>
      </c>
      <c r="AE26" s="50">
        <v>3</v>
      </c>
    </row>
    <row r="27" spans="1:31">
      <c r="A27" s="15">
        <v>22</v>
      </c>
      <c r="B27" s="15" t="s">
        <v>3</v>
      </c>
      <c r="C27" s="63">
        <v>12</v>
      </c>
      <c r="D27" s="17">
        <v>46.74</v>
      </c>
      <c r="E27" s="17">
        <v>31.04</v>
      </c>
      <c r="F27" s="17">
        <f t="shared" si="0"/>
        <v>-15.700000000000003</v>
      </c>
      <c r="G27" s="17">
        <v>42.8</v>
      </c>
      <c r="H27" s="17">
        <v>47.33</v>
      </c>
      <c r="I27" s="17">
        <f t="shared" si="1"/>
        <v>4.5300000000000011</v>
      </c>
      <c r="J27" s="17">
        <v>24.9</v>
      </c>
      <c r="K27" s="17">
        <v>24.17</v>
      </c>
      <c r="L27" s="17">
        <f t="shared" si="2"/>
        <v>-0.72999999999999687</v>
      </c>
      <c r="M27" s="17">
        <v>23.32</v>
      </c>
      <c r="N27" s="17">
        <v>24.93</v>
      </c>
      <c r="O27" s="17">
        <f t="shared" si="3"/>
        <v>1.6099999999999994</v>
      </c>
      <c r="P27" s="17">
        <v>41.1</v>
      </c>
      <c r="Q27" s="17">
        <v>42.5</v>
      </c>
      <c r="R27" s="17">
        <f t="shared" si="4"/>
        <v>1.3999999999999986</v>
      </c>
      <c r="S27" s="17">
        <v>62.5</v>
      </c>
      <c r="T27" s="17">
        <v>58.33</v>
      </c>
      <c r="U27" s="17">
        <f t="shared" si="5"/>
        <v>-4.1700000000000017</v>
      </c>
      <c r="V27" s="17">
        <v>42.88</v>
      </c>
      <c r="W27" s="17">
        <v>40.42</v>
      </c>
      <c r="X27" s="17">
        <f t="shared" si="6"/>
        <v>-2.4600000000000009</v>
      </c>
      <c r="Y27" s="17">
        <v>45.8</v>
      </c>
      <c r="Z27" s="17">
        <v>39.33</v>
      </c>
      <c r="AA27" s="17">
        <f t="shared" si="7"/>
        <v>-6.4699999999999989</v>
      </c>
      <c r="AB27" s="17">
        <f t="shared" si="8"/>
        <v>41.255000000000003</v>
      </c>
      <c r="AC27" s="17">
        <f t="shared" si="9"/>
        <v>38.506250000000001</v>
      </c>
      <c r="AD27" s="17">
        <f t="shared" si="10"/>
        <v>-2.7487500000000011</v>
      </c>
      <c r="AE27" s="50">
        <v>3</v>
      </c>
    </row>
    <row r="28" spans="1:31">
      <c r="A28" s="15">
        <v>23</v>
      </c>
      <c r="B28" s="15" t="s">
        <v>14</v>
      </c>
      <c r="C28" s="63">
        <v>25</v>
      </c>
      <c r="D28" s="17">
        <v>48.8</v>
      </c>
      <c r="E28" s="17">
        <v>33.56</v>
      </c>
      <c r="F28" s="17">
        <f t="shared" si="0"/>
        <v>-15.239999999999995</v>
      </c>
      <c r="G28" s="17">
        <v>40.47</v>
      </c>
      <c r="H28" s="17">
        <v>47.76</v>
      </c>
      <c r="I28" s="17">
        <f t="shared" si="1"/>
        <v>7.2899999999999991</v>
      </c>
      <c r="J28" s="17">
        <v>33.880000000000003</v>
      </c>
      <c r="K28" s="17">
        <v>25.68</v>
      </c>
      <c r="L28" s="17">
        <f t="shared" si="2"/>
        <v>-8.2000000000000028</v>
      </c>
      <c r="M28" s="17">
        <v>28.56</v>
      </c>
      <c r="N28" s="17">
        <v>28.7</v>
      </c>
      <c r="O28" s="17">
        <f t="shared" si="3"/>
        <v>0.14000000000000057</v>
      </c>
      <c r="P28" s="17">
        <v>39.880000000000003</v>
      </c>
      <c r="Q28" s="17">
        <v>39.36</v>
      </c>
      <c r="R28" s="17">
        <f t="shared" si="4"/>
        <v>-0.52000000000000313</v>
      </c>
      <c r="S28" s="17">
        <v>60.44</v>
      </c>
      <c r="T28" s="17">
        <v>58.4</v>
      </c>
      <c r="U28" s="17">
        <f t="shared" si="5"/>
        <v>-2.0399999999999991</v>
      </c>
      <c r="V28" s="17">
        <v>46.62</v>
      </c>
      <c r="W28" s="17">
        <v>40</v>
      </c>
      <c r="X28" s="17">
        <f t="shared" si="6"/>
        <v>-6.6199999999999974</v>
      </c>
      <c r="Y28" s="17">
        <v>49.29</v>
      </c>
      <c r="Z28" s="17">
        <v>44.56</v>
      </c>
      <c r="AA28" s="17">
        <f t="shared" si="7"/>
        <v>-4.7299999999999969</v>
      </c>
      <c r="AB28" s="17">
        <f t="shared" si="8"/>
        <v>43.4925</v>
      </c>
      <c r="AC28" s="17">
        <f t="shared" si="9"/>
        <v>39.752500000000005</v>
      </c>
      <c r="AD28" s="17">
        <f t="shared" si="10"/>
        <v>-3.7399999999999949</v>
      </c>
      <c r="AE28" s="50">
        <v>2</v>
      </c>
    </row>
    <row r="29" spans="1:31">
      <c r="A29" s="15">
        <v>24</v>
      </c>
      <c r="B29" s="15" t="s">
        <v>5</v>
      </c>
      <c r="C29" s="63">
        <v>37</v>
      </c>
      <c r="D29" s="17">
        <v>45.32</v>
      </c>
      <c r="E29" s="17">
        <v>33.119999999999997</v>
      </c>
      <c r="F29" s="17">
        <f t="shared" si="0"/>
        <v>-12.200000000000003</v>
      </c>
      <c r="G29" s="17">
        <v>42</v>
      </c>
      <c r="H29" s="17">
        <v>44.11</v>
      </c>
      <c r="I29" s="17">
        <f t="shared" si="1"/>
        <v>2.1099999999999994</v>
      </c>
      <c r="J29" s="17">
        <v>33.33</v>
      </c>
      <c r="K29" s="17">
        <v>24.65</v>
      </c>
      <c r="L29" s="17">
        <f t="shared" si="2"/>
        <v>-8.68</v>
      </c>
      <c r="M29" s="17">
        <v>23.38</v>
      </c>
      <c r="N29" s="17">
        <v>25.84</v>
      </c>
      <c r="O29" s="17">
        <f t="shared" si="3"/>
        <v>2.4600000000000009</v>
      </c>
      <c r="P29" s="17">
        <v>39.11</v>
      </c>
      <c r="Q29" s="17">
        <v>34.92</v>
      </c>
      <c r="R29" s="17">
        <f t="shared" si="4"/>
        <v>-4.1899999999999977</v>
      </c>
      <c r="S29" s="17">
        <v>64.58</v>
      </c>
      <c r="T29" s="17">
        <v>55.61</v>
      </c>
      <c r="U29" s="17">
        <f t="shared" si="5"/>
        <v>-8.9699999999999989</v>
      </c>
      <c r="V29" s="17">
        <v>42.64</v>
      </c>
      <c r="W29" s="17">
        <v>38.450000000000003</v>
      </c>
      <c r="X29" s="17">
        <f t="shared" si="6"/>
        <v>-4.1899999999999977</v>
      </c>
      <c r="Y29" s="17">
        <v>45.78</v>
      </c>
      <c r="Z29" s="17">
        <v>40.92</v>
      </c>
      <c r="AA29" s="17">
        <f t="shared" si="7"/>
        <v>-4.8599999999999994</v>
      </c>
      <c r="AB29" s="17">
        <f t="shared" si="8"/>
        <v>42.017499999999998</v>
      </c>
      <c r="AC29" s="17">
        <f t="shared" si="9"/>
        <v>37.202500000000001</v>
      </c>
      <c r="AD29" s="17">
        <f t="shared" si="10"/>
        <v>-4.8149999999999977</v>
      </c>
      <c r="AE29" s="50">
        <v>2</v>
      </c>
    </row>
    <row r="30" spans="1:31">
      <c r="A30" s="15">
        <v>25</v>
      </c>
      <c r="B30" s="15" t="s">
        <v>17</v>
      </c>
      <c r="C30" s="63">
        <v>4</v>
      </c>
      <c r="D30" s="17">
        <v>52.8</v>
      </c>
      <c r="E30" s="17">
        <v>33.03</v>
      </c>
      <c r="F30" s="17">
        <f t="shared" si="0"/>
        <v>-19.769999999999996</v>
      </c>
      <c r="G30" s="17">
        <v>44</v>
      </c>
      <c r="H30" s="17">
        <v>47</v>
      </c>
      <c r="I30" s="17">
        <f t="shared" si="1"/>
        <v>3</v>
      </c>
      <c r="J30" s="17">
        <v>36.67</v>
      </c>
      <c r="K30" s="17">
        <v>20</v>
      </c>
      <c r="L30" s="17">
        <f t="shared" si="2"/>
        <v>-16.670000000000002</v>
      </c>
      <c r="M30" s="17">
        <v>32.53</v>
      </c>
      <c r="N30" s="17">
        <v>26.4</v>
      </c>
      <c r="O30" s="17">
        <f t="shared" si="3"/>
        <v>-6.1300000000000026</v>
      </c>
      <c r="P30" s="17">
        <v>34.67</v>
      </c>
      <c r="Q30" s="17">
        <v>37</v>
      </c>
      <c r="R30" s="17">
        <f t="shared" si="4"/>
        <v>2.3299999999999983</v>
      </c>
      <c r="S30" s="17">
        <v>65</v>
      </c>
      <c r="T30" s="17">
        <v>67.5</v>
      </c>
      <c r="U30" s="17">
        <f t="shared" si="5"/>
        <v>2.5</v>
      </c>
      <c r="V30" s="17">
        <v>46.67</v>
      </c>
      <c r="W30" s="17">
        <v>36.25</v>
      </c>
      <c r="X30" s="17">
        <f t="shared" si="6"/>
        <v>-10.420000000000002</v>
      </c>
      <c r="Y30" s="17">
        <v>44.67</v>
      </c>
      <c r="Z30" s="17">
        <v>38</v>
      </c>
      <c r="AA30" s="17">
        <f t="shared" si="7"/>
        <v>-6.6700000000000017</v>
      </c>
      <c r="AB30" s="17">
        <f t="shared" si="8"/>
        <v>44.626250000000006</v>
      </c>
      <c r="AC30" s="17">
        <f t="shared" si="9"/>
        <v>38.147500000000001</v>
      </c>
      <c r="AD30" s="17">
        <f t="shared" si="10"/>
        <v>-6.4787500000000051</v>
      </c>
      <c r="AE30" s="50">
        <v>3</v>
      </c>
    </row>
    <row r="31" spans="1:31">
      <c r="A31" s="15">
        <v>26</v>
      </c>
      <c r="B31" s="15" t="s">
        <v>27</v>
      </c>
      <c r="C31" s="63">
        <v>9</v>
      </c>
      <c r="D31" s="17">
        <v>48.69</v>
      </c>
      <c r="E31" s="17">
        <v>38.51</v>
      </c>
      <c r="F31" s="17">
        <f t="shared" si="0"/>
        <v>-10.18</v>
      </c>
      <c r="G31" s="17">
        <v>48.22</v>
      </c>
      <c r="H31" s="17">
        <v>44.89</v>
      </c>
      <c r="I31" s="17">
        <f t="shared" si="1"/>
        <v>-3.3299999999999983</v>
      </c>
      <c r="J31" s="17">
        <v>28.44</v>
      </c>
      <c r="K31" s="17">
        <v>24.44</v>
      </c>
      <c r="L31" s="17">
        <f t="shared" si="2"/>
        <v>-4</v>
      </c>
      <c r="M31" s="17">
        <v>26.22</v>
      </c>
      <c r="N31" s="17">
        <v>17.78</v>
      </c>
      <c r="O31" s="17">
        <f t="shared" si="3"/>
        <v>-8.4399999999999977</v>
      </c>
      <c r="P31" s="17">
        <v>47.33</v>
      </c>
      <c r="Q31" s="17">
        <v>33.78</v>
      </c>
      <c r="R31" s="17">
        <f t="shared" si="4"/>
        <v>-13.549999999999997</v>
      </c>
      <c r="S31" s="17">
        <v>66.39</v>
      </c>
      <c r="T31" s="17">
        <v>63.06</v>
      </c>
      <c r="U31" s="17">
        <f t="shared" si="5"/>
        <v>-3.3299999999999983</v>
      </c>
      <c r="V31" s="17">
        <v>43.89</v>
      </c>
      <c r="W31" s="17">
        <v>38.61</v>
      </c>
      <c r="X31" s="17">
        <f t="shared" si="6"/>
        <v>-5.2800000000000011</v>
      </c>
      <c r="Y31" s="17">
        <v>54.89</v>
      </c>
      <c r="Z31" s="17">
        <v>42.22</v>
      </c>
      <c r="AA31" s="17">
        <f t="shared" si="7"/>
        <v>-12.670000000000002</v>
      </c>
      <c r="AB31" s="17">
        <f t="shared" si="8"/>
        <v>45.508749999999992</v>
      </c>
      <c r="AC31" s="17">
        <f t="shared" si="9"/>
        <v>37.911249999999995</v>
      </c>
      <c r="AD31" s="17">
        <f t="shared" si="10"/>
        <v>-7.5974999999999966</v>
      </c>
      <c r="AE31" s="50">
        <v>0</v>
      </c>
    </row>
    <row r="32" spans="1:31">
      <c r="A32" s="15">
        <v>27</v>
      </c>
      <c r="B32" s="15" t="s">
        <v>19</v>
      </c>
      <c r="C32" s="63">
        <v>9</v>
      </c>
      <c r="D32" s="17">
        <v>63.9</v>
      </c>
      <c r="E32" s="17">
        <v>39.08</v>
      </c>
      <c r="F32" s="17">
        <f t="shared" si="0"/>
        <v>-24.82</v>
      </c>
      <c r="G32" s="17">
        <v>72</v>
      </c>
      <c r="H32" s="17">
        <v>56.67</v>
      </c>
      <c r="I32" s="17">
        <f t="shared" si="1"/>
        <v>-15.329999999999998</v>
      </c>
      <c r="J32" s="17">
        <v>40</v>
      </c>
      <c r="K32" s="17">
        <v>22.22</v>
      </c>
      <c r="L32" s="17">
        <f t="shared" si="2"/>
        <v>-17.78</v>
      </c>
      <c r="M32" s="17">
        <v>28.8</v>
      </c>
      <c r="N32" s="17">
        <v>33.6</v>
      </c>
      <c r="O32" s="17">
        <f t="shared" si="3"/>
        <v>4.8000000000000007</v>
      </c>
      <c r="P32" s="17">
        <v>62</v>
      </c>
      <c r="Q32" s="17">
        <v>52.67</v>
      </c>
      <c r="R32" s="17">
        <f t="shared" si="4"/>
        <v>-9.3299999999999983</v>
      </c>
      <c r="S32" s="17">
        <v>82.5</v>
      </c>
      <c r="T32" s="17">
        <v>72.78</v>
      </c>
      <c r="U32" s="17">
        <f t="shared" si="5"/>
        <v>-9.7199999999999989</v>
      </c>
      <c r="V32" s="17">
        <v>60</v>
      </c>
      <c r="W32" s="17">
        <v>46.11</v>
      </c>
      <c r="X32" s="17">
        <f t="shared" si="6"/>
        <v>-13.89</v>
      </c>
      <c r="Y32" s="17">
        <v>70</v>
      </c>
      <c r="Z32" s="17">
        <v>57.11</v>
      </c>
      <c r="AA32" s="17">
        <f t="shared" si="7"/>
        <v>-12.89</v>
      </c>
      <c r="AB32" s="17">
        <f t="shared" si="8"/>
        <v>59.900000000000006</v>
      </c>
      <c r="AC32" s="17">
        <f t="shared" si="9"/>
        <v>47.53</v>
      </c>
      <c r="AD32" s="17">
        <f t="shared" si="10"/>
        <v>-12.370000000000005</v>
      </c>
      <c r="AE32" s="50">
        <v>1</v>
      </c>
    </row>
    <row r="33" spans="1:31">
      <c r="A33" s="15">
        <v>28</v>
      </c>
      <c r="B33" s="15" t="s">
        <v>11</v>
      </c>
      <c r="C33" s="63">
        <v>0</v>
      </c>
      <c r="D33" s="17">
        <v>46.16</v>
      </c>
      <c r="E33" s="17">
        <v>0</v>
      </c>
      <c r="F33" s="17">
        <f t="shared" si="0"/>
        <v>-46.16</v>
      </c>
      <c r="G33" s="17">
        <v>37.200000000000003</v>
      </c>
      <c r="H33" s="17">
        <v>0</v>
      </c>
      <c r="I33" s="17">
        <f t="shared" si="1"/>
        <v>-37.200000000000003</v>
      </c>
      <c r="J33" s="17">
        <v>28.4</v>
      </c>
      <c r="K33" s="17">
        <v>0</v>
      </c>
      <c r="L33" s="17">
        <f t="shared" si="2"/>
        <v>-28.4</v>
      </c>
      <c r="M33" s="17">
        <v>25.76</v>
      </c>
      <c r="N33" s="17">
        <v>0</v>
      </c>
      <c r="O33" s="17">
        <f t="shared" si="3"/>
        <v>-25.76</v>
      </c>
      <c r="P33" s="17">
        <v>34.4</v>
      </c>
      <c r="Q33" s="17">
        <v>0</v>
      </c>
      <c r="R33" s="17">
        <f t="shared" si="4"/>
        <v>-34.4</v>
      </c>
      <c r="S33" s="17">
        <v>60.5</v>
      </c>
      <c r="T33" s="17">
        <v>0</v>
      </c>
      <c r="U33" s="17">
        <f t="shared" si="5"/>
        <v>-60.5</v>
      </c>
      <c r="V33" s="17">
        <v>46</v>
      </c>
      <c r="W33" s="17">
        <v>0</v>
      </c>
      <c r="X33" s="17">
        <f t="shared" si="6"/>
        <v>-46</v>
      </c>
      <c r="Y33" s="17">
        <v>44</v>
      </c>
      <c r="Z33" s="17">
        <v>0</v>
      </c>
      <c r="AA33" s="17">
        <f t="shared" si="7"/>
        <v>-44</v>
      </c>
      <c r="AB33" s="17">
        <f t="shared" si="8"/>
        <v>40.302499999999995</v>
      </c>
      <c r="AC33" s="17">
        <f t="shared" si="9"/>
        <v>0</v>
      </c>
      <c r="AD33" s="17">
        <f t="shared" si="10"/>
        <v>-40.302499999999995</v>
      </c>
      <c r="AE33" s="50">
        <v>0</v>
      </c>
    </row>
    <row r="34" spans="1:31">
      <c r="B34" s="15" t="s">
        <v>59</v>
      </c>
      <c r="C34" s="22"/>
    </row>
  </sheetData>
  <sortState ref="B6:AE33">
    <sortCondition descending="1" ref="AD6:AD33"/>
  </sortState>
  <mergeCells count="18">
    <mergeCell ref="P4:R4"/>
    <mergeCell ref="S4:U4"/>
    <mergeCell ref="V4:X4"/>
    <mergeCell ref="Y4:AA4"/>
    <mergeCell ref="AB4:AB5"/>
    <mergeCell ref="AC4:AC5"/>
    <mergeCell ref="A1:AE1"/>
    <mergeCell ref="A2:AE2"/>
    <mergeCell ref="A3:AE3"/>
    <mergeCell ref="A4:A5"/>
    <mergeCell ref="B4:B5"/>
    <mergeCell ref="C4:C5"/>
    <mergeCell ref="D4:F4"/>
    <mergeCell ref="G4:I4"/>
    <mergeCell ref="J4:L4"/>
    <mergeCell ref="M4:O4"/>
    <mergeCell ref="AD4:AD5"/>
    <mergeCell ref="AE4:AE5"/>
  </mergeCells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E34"/>
  <sheetViews>
    <sheetView topLeftCell="A22" workbookViewId="0">
      <selection activeCell="O40" sqref="O40"/>
    </sheetView>
  </sheetViews>
  <sheetFormatPr defaultRowHeight="18.75"/>
  <cols>
    <col min="1" max="1" width="3" style="20" customWidth="1"/>
    <col min="2" max="2" width="14.625" style="20" customWidth="1"/>
    <col min="3" max="3" width="2.5" style="20" customWidth="1"/>
    <col min="4" max="4" width="4.625" style="20" bestFit="1" customWidth="1"/>
    <col min="5" max="5" width="4.25" style="20" bestFit="1" customWidth="1"/>
    <col min="6" max="6" width="4.625" style="20" bestFit="1" customWidth="1"/>
    <col min="7" max="8" width="4.25" style="20" bestFit="1" customWidth="1"/>
    <col min="9" max="9" width="4.625" style="20" bestFit="1" customWidth="1"/>
    <col min="10" max="11" width="4.25" style="20" bestFit="1" customWidth="1"/>
    <col min="12" max="12" width="4.625" style="68" bestFit="1" customWidth="1"/>
    <col min="13" max="14" width="4.25" style="20" bestFit="1" customWidth="1"/>
    <col min="15" max="15" width="5.375" style="20" bestFit="1" customWidth="1"/>
    <col min="16" max="17" width="4.25" style="20" bestFit="1" customWidth="1"/>
    <col min="18" max="18" width="5.375" style="20" bestFit="1" customWidth="1"/>
    <col min="19" max="19" width="4.25" style="20" bestFit="1" customWidth="1"/>
    <col min="20" max="21" width="4.625" style="20" bestFit="1" customWidth="1"/>
    <col min="22" max="23" width="4.25" style="20" bestFit="1" customWidth="1"/>
    <col min="24" max="24" width="5.375" style="20" bestFit="1" customWidth="1"/>
    <col min="25" max="26" width="4.25" style="20" bestFit="1" customWidth="1"/>
    <col min="27" max="27" width="4.625" style="20" bestFit="1" customWidth="1"/>
    <col min="28" max="28" width="5.5" style="20" bestFit="1" customWidth="1"/>
    <col min="29" max="29" width="5" style="20" bestFit="1" customWidth="1"/>
    <col min="30" max="30" width="4.5" style="20" customWidth="1"/>
    <col min="31" max="31" width="3.125" style="51" bestFit="1" customWidth="1"/>
  </cols>
  <sheetData>
    <row r="1" spans="1:31" ht="24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</row>
    <row r="2" spans="1:31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</row>
    <row r="3" spans="1:31" ht="24">
      <c r="A3" s="87" t="s">
        <v>102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</row>
    <row r="4" spans="1:31">
      <c r="A4" s="99" t="s">
        <v>36</v>
      </c>
      <c r="B4" s="99" t="s">
        <v>30</v>
      </c>
      <c r="C4" s="99" t="s">
        <v>70</v>
      </c>
      <c r="D4" s="101" t="s">
        <v>31</v>
      </c>
      <c r="E4" s="101"/>
      <c r="F4" s="101"/>
      <c r="G4" s="101" t="s">
        <v>32</v>
      </c>
      <c r="H4" s="101"/>
      <c r="I4" s="101"/>
      <c r="J4" s="101" t="s">
        <v>33</v>
      </c>
      <c r="K4" s="101"/>
      <c r="L4" s="101"/>
      <c r="M4" s="101" t="s">
        <v>34</v>
      </c>
      <c r="N4" s="101"/>
      <c r="O4" s="101"/>
      <c r="P4" s="101" t="s">
        <v>35</v>
      </c>
      <c r="Q4" s="101"/>
      <c r="R4" s="101"/>
      <c r="S4" s="101" t="s">
        <v>37</v>
      </c>
      <c r="T4" s="101"/>
      <c r="U4" s="101"/>
      <c r="V4" s="101" t="s">
        <v>38</v>
      </c>
      <c r="W4" s="101"/>
      <c r="X4" s="101"/>
      <c r="Y4" s="101" t="s">
        <v>39</v>
      </c>
      <c r="Z4" s="101"/>
      <c r="AA4" s="101"/>
      <c r="AB4" s="102" t="s">
        <v>109</v>
      </c>
      <c r="AC4" s="102" t="s">
        <v>108</v>
      </c>
      <c r="AD4" s="102" t="s">
        <v>133</v>
      </c>
      <c r="AE4" s="107" t="s">
        <v>62</v>
      </c>
    </row>
    <row r="5" spans="1:31">
      <c r="A5" s="100"/>
      <c r="B5" s="100"/>
      <c r="C5" s="100"/>
      <c r="D5" s="54" t="s">
        <v>63</v>
      </c>
      <c r="E5" s="54" t="s">
        <v>106</v>
      </c>
      <c r="F5" s="14" t="s">
        <v>61</v>
      </c>
      <c r="G5" s="54" t="s">
        <v>63</v>
      </c>
      <c r="H5" s="54" t="s">
        <v>106</v>
      </c>
      <c r="I5" s="14" t="s">
        <v>61</v>
      </c>
      <c r="J5" s="54" t="s">
        <v>63</v>
      </c>
      <c r="K5" s="54" t="s">
        <v>106</v>
      </c>
      <c r="L5" s="67" t="s">
        <v>61</v>
      </c>
      <c r="M5" s="54" t="s">
        <v>63</v>
      </c>
      <c r="N5" s="54" t="s">
        <v>106</v>
      </c>
      <c r="O5" s="14" t="s">
        <v>61</v>
      </c>
      <c r="P5" s="54" t="s">
        <v>63</v>
      </c>
      <c r="Q5" s="54" t="s">
        <v>106</v>
      </c>
      <c r="R5" s="14" t="s">
        <v>61</v>
      </c>
      <c r="S5" s="54" t="s">
        <v>63</v>
      </c>
      <c r="T5" s="54" t="s">
        <v>106</v>
      </c>
      <c r="U5" s="14" t="s">
        <v>61</v>
      </c>
      <c r="V5" s="54" t="s">
        <v>63</v>
      </c>
      <c r="W5" s="54" t="s">
        <v>106</v>
      </c>
      <c r="X5" s="14" t="s">
        <v>61</v>
      </c>
      <c r="Y5" s="54" t="s">
        <v>63</v>
      </c>
      <c r="Z5" s="54" t="s">
        <v>106</v>
      </c>
      <c r="AA5" s="14" t="s">
        <v>61</v>
      </c>
      <c r="AB5" s="102"/>
      <c r="AC5" s="102"/>
      <c r="AD5" s="102"/>
      <c r="AE5" s="107"/>
    </row>
    <row r="6" spans="1:31">
      <c r="A6" s="15">
        <v>1</v>
      </c>
      <c r="B6" s="15" t="s">
        <v>25</v>
      </c>
      <c r="C6" s="63">
        <v>22</v>
      </c>
      <c r="D6" s="17">
        <v>47.7</v>
      </c>
      <c r="E6" s="17">
        <v>42.62</v>
      </c>
      <c r="F6" s="17">
        <f t="shared" ref="F6:F33" si="0">E6-D6</f>
        <v>-5.0800000000000054</v>
      </c>
      <c r="G6" s="17">
        <v>48.67</v>
      </c>
      <c r="H6" s="17">
        <v>57.55</v>
      </c>
      <c r="I6" s="17">
        <f t="shared" ref="I6:I33" si="1">H6-G6</f>
        <v>8.8799999999999955</v>
      </c>
      <c r="J6" s="17">
        <v>30.67</v>
      </c>
      <c r="K6" s="17">
        <v>32.36</v>
      </c>
      <c r="L6" s="17">
        <f t="shared" ref="L6:L33" si="2">K6-J6</f>
        <v>1.6899999999999977</v>
      </c>
      <c r="M6" s="17">
        <v>26</v>
      </c>
      <c r="N6" s="17">
        <v>36.51</v>
      </c>
      <c r="O6" s="17">
        <f t="shared" ref="O6:O33" si="3">N6-M6</f>
        <v>10.509999999999998</v>
      </c>
      <c r="P6" s="17">
        <v>45.33</v>
      </c>
      <c r="Q6" s="17">
        <v>50.18</v>
      </c>
      <c r="R6" s="17">
        <f t="shared" ref="R6:R33" si="4">Q6-P6</f>
        <v>4.8500000000000014</v>
      </c>
      <c r="S6" s="17">
        <v>59.58</v>
      </c>
      <c r="T6" s="17">
        <v>69.09</v>
      </c>
      <c r="U6" s="17">
        <f t="shared" ref="U6:U33" si="5">T6-S6</f>
        <v>9.5100000000000051</v>
      </c>
      <c r="V6" s="17">
        <v>50</v>
      </c>
      <c r="W6" s="17">
        <v>48.07</v>
      </c>
      <c r="X6" s="17">
        <f t="shared" ref="X6:X33" si="6">W6-V6</f>
        <v>-1.9299999999999997</v>
      </c>
      <c r="Y6" s="17">
        <v>54.33</v>
      </c>
      <c r="Z6" s="17">
        <v>52.27</v>
      </c>
      <c r="AA6" s="17">
        <f t="shared" ref="AA6:AA33" si="7">Z6-Y6</f>
        <v>-2.0599999999999952</v>
      </c>
      <c r="AB6" s="17">
        <f t="shared" ref="AB6:AB33" si="8">(D6+G6+J6+M6+P6+S6+V6+Y6)/8</f>
        <v>45.284999999999997</v>
      </c>
      <c r="AC6" s="17">
        <f t="shared" ref="AC6:AC33" si="9">(E6+H6+K6+N6+Q6+T6+W6+Z6)/8</f>
        <v>48.58124999999999</v>
      </c>
      <c r="AD6" s="17">
        <f t="shared" ref="AD6:AD33" si="10">AC6-AB6</f>
        <v>3.2962499999999935</v>
      </c>
      <c r="AE6" s="50">
        <v>5</v>
      </c>
    </row>
    <row r="7" spans="1:31">
      <c r="A7" s="15">
        <v>2</v>
      </c>
      <c r="B7" s="15" t="s">
        <v>19</v>
      </c>
      <c r="C7" s="63">
        <v>9</v>
      </c>
      <c r="D7" s="17">
        <v>63.9</v>
      </c>
      <c r="E7" s="17">
        <v>39.08</v>
      </c>
      <c r="F7" s="17">
        <f t="shared" si="0"/>
        <v>-24.82</v>
      </c>
      <c r="G7" s="17">
        <v>72</v>
      </c>
      <c r="H7" s="17">
        <v>56.67</v>
      </c>
      <c r="I7" s="17">
        <f t="shared" si="1"/>
        <v>-15.329999999999998</v>
      </c>
      <c r="J7" s="17">
        <v>40</v>
      </c>
      <c r="K7" s="17">
        <v>22.22</v>
      </c>
      <c r="L7" s="17">
        <f t="shared" si="2"/>
        <v>-17.78</v>
      </c>
      <c r="M7" s="17">
        <v>28.8</v>
      </c>
      <c r="N7" s="17">
        <v>33.6</v>
      </c>
      <c r="O7" s="17">
        <f t="shared" si="3"/>
        <v>4.8000000000000007</v>
      </c>
      <c r="P7" s="17">
        <v>62</v>
      </c>
      <c r="Q7" s="17">
        <v>52.67</v>
      </c>
      <c r="R7" s="17">
        <f t="shared" si="4"/>
        <v>-9.3299999999999983</v>
      </c>
      <c r="S7" s="17">
        <v>82.5</v>
      </c>
      <c r="T7" s="17">
        <v>72.78</v>
      </c>
      <c r="U7" s="17">
        <f t="shared" si="5"/>
        <v>-9.7199999999999989</v>
      </c>
      <c r="V7" s="17">
        <v>60</v>
      </c>
      <c r="W7" s="17">
        <v>46.11</v>
      </c>
      <c r="X7" s="17">
        <f t="shared" si="6"/>
        <v>-13.89</v>
      </c>
      <c r="Y7" s="17">
        <v>70</v>
      </c>
      <c r="Z7" s="17">
        <v>57.11</v>
      </c>
      <c r="AA7" s="17">
        <f t="shared" si="7"/>
        <v>-12.89</v>
      </c>
      <c r="AB7" s="17">
        <f t="shared" si="8"/>
        <v>59.900000000000006</v>
      </c>
      <c r="AC7" s="17">
        <f t="shared" si="9"/>
        <v>47.53</v>
      </c>
      <c r="AD7" s="17">
        <f t="shared" si="10"/>
        <v>-12.370000000000005</v>
      </c>
      <c r="AE7" s="50">
        <v>1</v>
      </c>
    </row>
    <row r="8" spans="1:31">
      <c r="A8" s="15">
        <v>3</v>
      </c>
      <c r="B8" s="15" t="s">
        <v>22</v>
      </c>
      <c r="C8" s="63">
        <v>10</v>
      </c>
      <c r="D8" s="17">
        <v>46.51</v>
      </c>
      <c r="E8" s="17">
        <v>40.53</v>
      </c>
      <c r="F8" s="17">
        <f t="shared" si="0"/>
        <v>-5.9799999999999969</v>
      </c>
      <c r="G8" s="17">
        <v>37.78</v>
      </c>
      <c r="H8" s="17">
        <v>52.2</v>
      </c>
      <c r="I8" s="17">
        <f t="shared" si="1"/>
        <v>14.420000000000002</v>
      </c>
      <c r="J8" s="17">
        <v>30.89</v>
      </c>
      <c r="K8" s="17">
        <v>29.8</v>
      </c>
      <c r="L8" s="17">
        <f t="shared" si="2"/>
        <v>-1.0899999999999999</v>
      </c>
      <c r="M8" s="17">
        <v>26.49</v>
      </c>
      <c r="N8" s="17">
        <v>31.12</v>
      </c>
      <c r="O8" s="17">
        <f t="shared" si="3"/>
        <v>4.6300000000000026</v>
      </c>
      <c r="P8" s="17">
        <v>31.56</v>
      </c>
      <c r="Q8" s="17">
        <v>47</v>
      </c>
      <c r="R8" s="17">
        <f t="shared" si="4"/>
        <v>15.440000000000001</v>
      </c>
      <c r="S8" s="17">
        <v>60</v>
      </c>
      <c r="T8" s="17">
        <v>69.5</v>
      </c>
      <c r="U8" s="17">
        <f t="shared" si="5"/>
        <v>9.5</v>
      </c>
      <c r="V8" s="17">
        <v>43.61</v>
      </c>
      <c r="W8" s="17">
        <v>45</v>
      </c>
      <c r="X8" s="17">
        <f t="shared" si="6"/>
        <v>1.3900000000000006</v>
      </c>
      <c r="Y8" s="17">
        <v>45.56</v>
      </c>
      <c r="Z8" s="17">
        <v>52.2</v>
      </c>
      <c r="AA8" s="17">
        <f t="shared" si="7"/>
        <v>6.6400000000000006</v>
      </c>
      <c r="AB8" s="17">
        <f t="shared" si="8"/>
        <v>40.299999999999997</v>
      </c>
      <c r="AC8" s="17">
        <f t="shared" si="9"/>
        <v>45.918749999999996</v>
      </c>
      <c r="AD8" s="17">
        <f t="shared" si="10"/>
        <v>5.6187499999999986</v>
      </c>
      <c r="AE8" s="50">
        <v>6</v>
      </c>
    </row>
    <row r="9" spans="1:31">
      <c r="A9" s="15">
        <v>4</v>
      </c>
      <c r="B9" s="15" t="s">
        <v>23</v>
      </c>
      <c r="C9" s="63">
        <v>10</v>
      </c>
      <c r="D9" s="17">
        <v>52.14</v>
      </c>
      <c r="E9" s="17">
        <v>37.15</v>
      </c>
      <c r="F9" s="17">
        <f t="shared" si="0"/>
        <v>-14.990000000000002</v>
      </c>
      <c r="G9" s="17">
        <v>40.909999999999997</v>
      </c>
      <c r="H9" s="17">
        <v>49.8</v>
      </c>
      <c r="I9" s="17">
        <f t="shared" si="1"/>
        <v>8.89</v>
      </c>
      <c r="J9" s="17">
        <v>31.45</v>
      </c>
      <c r="K9" s="17">
        <v>30.2</v>
      </c>
      <c r="L9" s="17">
        <f t="shared" si="2"/>
        <v>-1.25</v>
      </c>
      <c r="M9" s="17">
        <v>28.15</v>
      </c>
      <c r="N9" s="17">
        <v>32.880000000000003</v>
      </c>
      <c r="O9" s="17">
        <f t="shared" si="3"/>
        <v>4.730000000000004</v>
      </c>
      <c r="P9" s="17">
        <v>45.27</v>
      </c>
      <c r="Q9" s="17">
        <v>47.6</v>
      </c>
      <c r="R9" s="17">
        <f t="shared" si="4"/>
        <v>2.3299999999999983</v>
      </c>
      <c r="S9" s="17">
        <v>67.73</v>
      </c>
      <c r="T9" s="17">
        <v>71</v>
      </c>
      <c r="U9" s="17">
        <f t="shared" si="5"/>
        <v>3.269999999999996</v>
      </c>
      <c r="V9" s="17">
        <v>53.41</v>
      </c>
      <c r="W9" s="17">
        <v>42.75</v>
      </c>
      <c r="X9" s="17">
        <f t="shared" si="6"/>
        <v>-10.659999999999997</v>
      </c>
      <c r="Y9" s="17">
        <v>51.45</v>
      </c>
      <c r="Z9" s="17">
        <v>49</v>
      </c>
      <c r="AA9" s="17">
        <f t="shared" si="7"/>
        <v>-2.4500000000000028</v>
      </c>
      <c r="AB9" s="17">
        <f t="shared" si="8"/>
        <v>46.313750000000006</v>
      </c>
      <c r="AC9" s="17">
        <f t="shared" si="9"/>
        <v>45.047499999999999</v>
      </c>
      <c r="AD9" s="17">
        <f t="shared" si="10"/>
        <v>-1.2662500000000065</v>
      </c>
      <c r="AE9" s="50">
        <v>4</v>
      </c>
    </row>
    <row r="10" spans="1:31">
      <c r="A10" s="15">
        <v>5</v>
      </c>
      <c r="B10" s="15" t="s">
        <v>8</v>
      </c>
      <c r="C10" s="63">
        <v>12</v>
      </c>
      <c r="D10" s="17">
        <v>44.59</v>
      </c>
      <c r="E10" s="17">
        <v>43.75</v>
      </c>
      <c r="F10" s="17">
        <f t="shared" si="0"/>
        <v>-0.84000000000000341</v>
      </c>
      <c r="G10" s="17">
        <v>34.67</v>
      </c>
      <c r="H10" s="17">
        <v>51.5</v>
      </c>
      <c r="I10" s="17">
        <f t="shared" si="1"/>
        <v>16.829999999999998</v>
      </c>
      <c r="J10" s="17">
        <v>27.33</v>
      </c>
      <c r="K10" s="17">
        <v>23.5</v>
      </c>
      <c r="L10" s="17">
        <f t="shared" si="2"/>
        <v>-3.8299999999999983</v>
      </c>
      <c r="M10" s="17">
        <v>20.8</v>
      </c>
      <c r="N10" s="17">
        <v>31.8</v>
      </c>
      <c r="O10" s="17">
        <f t="shared" si="3"/>
        <v>11</v>
      </c>
      <c r="P10" s="17">
        <v>32.799999999999997</v>
      </c>
      <c r="Q10" s="17">
        <v>42</v>
      </c>
      <c r="R10" s="17">
        <f t="shared" si="4"/>
        <v>9.2000000000000028</v>
      </c>
      <c r="S10" s="17">
        <v>60.5</v>
      </c>
      <c r="T10" s="17">
        <v>66.67</v>
      </c>
      <c r="U10" s="17">
        <f t="shared" si="5"/>
        <v>6.1700000000000017</v>
      </c>
      <c r="V10" s="17">
        <v>48.17</v>
      </c>
      <c r="W10" s="17">
        <v>48.54</v>
      </c>
      <c r="X10" s="17">
        <f t="shared" si="6"/>
        <v>0.36999999999999744</v>
      </c>
      <c r="Y10" s="17">
        <v>45.33</v>
      </c>
      <c r="Z10" s="17">
        <v>52</v>
      </c>
      <c r="AA10" s="17">
        <f t="shared" si="7"/>
        <v>6.6700000000000017</v>
      </c>
      <c r="AB10" s="17">
        <f t="shared" si="8"/>
        <v>39.27375</v>
      </c>
      <c r="AC10" s="17">
        <f t="shared" si="9"/>
        <v>44.970000000000006</v>
      </c>
      <c r="AD10" s="17">
        <f t="shared" si="10"/>
        <v>5.6962500000000063</v>
      </c>
      <c r="AE10" s="50">
        <v>6</v>
      </c>
    </row>
    <row r="11" spans="1:31">
      <c r="A11" s="15">
        <v>6</v>
      </c>
      <c r="B11" s="15" t="s">
        <v>12</v>
      </c>
      <c r="C11" s="63">
        <v>5</v>
      </c>
      <c r="D11" s="17">
        <v>41.18</v>
      </c>
      <c r="E11" s="17">
        <v>39.020000000000003</v>
      </c>
      <c r="F11" s="17">
        <f t="shared" si="0"/>
        <v>-2.1599999999999966</v>
      </c>
      <c r="G11" s="17">
        <v>36.4</v>
      </c>
      <c r="H11" s="17">
        <v>50</v>
      </c>
      <c r="I11" s="17">
        <f t="shared" si="1"/>
        <v>13.600000000000001</v>
      </c>
      <c r="J11" s="17">
        <v>28.2</v>
      </c>
      <c r="K11" s="17">
        <v>26.4</v>
      </c>
      <c r="L11" s="17">
        <f t="shared" si="2"/>
        <v>-1.8000000000000007</v>
      </c>
      <c r="M11" s="17">
        <v>21.12</v>
      </c>
      <c r="N11" s="17">
        <v>37.44</v>
      </c>
      <c r="O11" s="17">
        <f t="shared" si="3"/>
        <v>16.319999999999997</v>
      </c>
      <c r="P11" s="17">
        <v>34.4</v>
      </c>
      <c r="Q11" s="17">
        <v>45.6</v>
      </c>
      <c r="R11" s="17">
        <f t="shared" si="4"/>
        <v>11.200000000000003</v>
      </c>
      <c r="S11" s="17">
        <v>57.25</v>
      </c>
      <c r="T11" s="17">
        <v>60</v>
      </c>
      <c r="U11" s="17">
        <f t="shared" si="5"/>
        <v>2.75</v>
      </c>
      <c r="V11" s="17">
        <v>46.25</v>
      </c>
      <c r="W11" s="17">
        <v>46</v>
      </c>
      <c r="X11" s="17">
        <f t="shared" si="6"/>
        <v>-0.25</v>
      </c>
      <c r="Y11" s="17">
        <v>43.6</v>
      </c>
      <c r="Z11" s="17">
        <v>50</v>
      </c>
      <c r="AA11" s="17">
        <f t="shared" si="7"/>
        <v>6.3999999999999986</v>
      </c>
      <c r="AB11" s="17">
        <f t="shared" si="8"/>
        <v>38.550000000000004</v>
      </c>
      <c r="AC11" s="17">
        <f t="shared" si="9"/>
        <v>44.307500000000005</v>
      </c>
      <c r="AD11" s="17">
        <f t="shared" si="10"/>
        <v>5.7575000000000003</v>
      </c>
      <c r="AE11" s="50">
        <v>5</v>
      </c>
    </row>
    <row r="12" spans="1:31">
      <c r="A12" s="15">
        <v>7</v>
      </c>
      <c r="B12" s="15" t="s">
        <v>24</v>
      </c>
      <c r="C12" s="63">
        <v>13</v>
      </c>
      <c r="D12" s="17">
        <v>49.65</v>
      </c>
      <c r="E12" s="17">
        <v>38.950000000000003</v>
      </c>
      <c r="F12" s="17">
        <f t="shared" si="0"/>
        <v>-10.699999999999996</v>
      </c>
      <c r="G12" s="17">
        <v>44.78</v>
      </c>
      <c r="H12" s="17">
        <v>50.15</v>
      </c>
      <c r="I12" s="17">
        <f t="shared" si="1"/>
        <v>5.3699999999999974</v>
      </c>
      <c r="J12" s="17">
        <v>26.44</v>
      </c>
      <c r="K12" s="17">
        <v>26.62</v>
      </c>
      <c r="L12" s="17">
        <f t="shared" si="2"/>
        <v>0.17999999999999972</v>
      </c>
      <c r="M12" s="17">
        <v>26</v>
      </c>
      <c r="N12" s="17">
        <v>26.58</v>
      </c>
      <c r="O12" s="17">
        <f t="shared" si="3"/>
        <v>0.57999999999999829</v>
      </c>
      <c r="P12" s="17">
        <v>47.33</v>
      </c>
      <c r="Q12" s="17">
        <v>45.23</v>
      </c>
      <c r="R12" s="17">
        <f t="shared" si="4"/>
        <v>-2.1000000000000014</v>
      </c>
      <c r="S12" s="17">
        <v>65.14</v>
      </c>
      <c r="T12" s="17">
        <v>59.62</v>
      </c>
      <c r="U12" s="17">
        <f t="shared" si="5"/>
        <v>-5.5200000000000031</v>
      </c>
      <c r="V12" s="17">
        <v>43.75</v>
      </c>
      <c r="W12" s="17">
        <v>43.85</v>
      </c>
      <c r="X12" s="17">
        <f t="shared" si="6"/>
        <v>0.10000000000000142</v>
      </c>
      <c r="Y12" s="17">
        <v>53.67</v>
      </c>
      <c r="Z12" s="17">
        <v>47.08</v>
      </c>
      <c r="AA12" s="17">
        <f t="shared" si="7"/>
        <v>-6.5900000000000034</v>
      </c>
      <c r="AB12" s="17">
        <f t="shared" si="8"/>
        <v>44.594999999999999</v>
      </c>
      <c r="AC12" s="17">
        <f t="shared" si="9"/>
        <v>42.26</v>
      </c>
      <c r="AD12" s="17">
        <f t="shared" si="10"/>
        <v>-2.3350000000000009</v>
      </c>
      <c r="AE12" s="50">
        <v>4</v>
      </c>
    </row>
    <row r="13" spans="1:31">
      <c r="A13" s="15">
        <v>8</v>
      </c>
      <c r="B13" s="15" t="s">
        <v>6</v>
      </c>
      <c r="C13" s="63">
        <v>16</v>
      </c>
      <c r="D13" s="17">
        <v>45.65</v>
      </c>
      <c r="E13" s="17">
        <v>39.19</v>
      </c>
      <c r="F13" s="17">
        <f t="shared" si="0"/>
        <v>-6.4600000000000009</v>
      </c>
      <c r="G13" s="17">
        <v>40</v>
      </c>
      <c r="H13" s="17">
        <v>49.25</v>
      </c>
      <c r="I13" s="17">
        <f t="shared" si="1"/>
        <v>9.25</v>
      </c>
      <c r="J13" s="17">
        <v>33.33</v>
      </c>
      <c r="K13" s="17">
        <v>26.88</v>
      </c>
      <c r="L13" s="17">
        <f t="shared" si="2"/>
        <v>-6.4499999999999993</v>
      </c>
      <c r="M13" s="17">
        <v>23.73</v>
      </c>
      <c r="N13" s="17">
        <v>27.6</v>
      </c>
      <c r="O13" s="17">
        <f t="shared" si="3"/>
        <v>3.870000000000001</v>
      </c>
      <c r="P13" s="17">
        <v>37.17</v>
      </c>
      <c r="Q13" s="17">
        <v>39.880000000000003</v>
      </c>
      <c r="R13" s="17">
        <f t="shared" si="4"/>
        <v>2.7100000000000009</v>
      </c>
      <c r="S13" s="17">
        <v>65.63</v>
      </c>
      <c r="T13" s="17">
        <v>62.97</v>
      </c>
      <c r="U13" s="17">
        <f t="shared" si="5"/>
        <v>-2.6599999999999966</v>
      </c>
      <c r="V13" s="17">
        <v>45.63</v>
      </c>
      <c r="W13" s="17">
        <v>41.25</v>
      </c>
      <c r="X13" s="17">
        <f t="shared" si="6"/>
        <v>-4.3800000000000026</v>
      </c>
      <c r="Y13" s="17">
        <v>45.67</v>
      </c>
      <c r="Z13" s="17">
        <v>47.38</v>
      </c>
      <c r="AA13" s="17">
        <f t="shared" si="7"/>
        <v>1.7100000000000009</v>
      </c>
      <c r="AB13" s="17">
        <f t="shared" si="8"/>
        <v>42.10125</v>
      </c>
      <c r="AC13" s="17">
        <f t="shared" si="9"/>
        <v>41.8</v>
      </c>
      <c r="AD13" s="17">
        <f t="shared" si="10"/>
        <v>-0.30125000000000313</v>
      </c>
      <c r="AE13" s="50">
        <v>4</v>
      </c>
    </row>
    <row r="14" spans="1:31">
      <c r="A14" s="15">
        <v>9</v>
      </c>
      <c r="B14" s="15" t="s">
        <v>2</v>
      </c>
      <c r="C14" s="63">
        <v>18</v>
      </c>
      <c r="D14" s="17">
        <v>47.39</v>
      </c>
      <c r="E14" s="17">
        <v>38.590000000000003</v>
      </c>
      <c r="F14" s="17">
        <f t="shared" si="0"/>
        <v>-8.7999999999999972</v>
      </c>
      <c r="G14" s="17">
        <v>43.43</v>
      </c>
      <c r="H14" s="17">
        <v>51.56</v>
      </c>
      <c r="I14" s="17">
        <f t="shared" si="1"/>
        <v>8.1300000000000026</v>
      </c>
      <c r="J14" s="17">
        <v>27</v>
      </c>
      <c r="K14" s="17">
        <v>25.56</v>
      </c>
      <c r="L14" s="17">
        <f t="shared" si="2"/>
        <v>-1.4400000000000013</v>
      </c>
      <c r="M14" s="17">
        <v>23.94</v>
      </c>
      <c r="N14" s="17">
        <v>26.22</v>
      </c>
      <c r="O14" s="17">
        <f t="shared" si="3"/>
        <v>2.2799999999999976</v>
      </c>
      <c r="P14" s="17">
        <v>41.86</v>
      </c>
      <c r="Q14" s="17">
        <v>41.11</v>
      </c>
      <c r="R14" s="17">
        <f t="shared" si="4"/>
        <v>-0.75</v>
      </c>
      <c r="S14" s="17">
        <v>60.89</v>
      </c>
      <c r="T14" s="17">
        <v>60.83</v>
      </c>
      <c r="U14" s="17">
        <f t="shared" si="5"/>
        <v>-6.0000000000002274E-2</v>
      </c>
      <c r="V14" s="17">
        <v>43.93</v>
      </c>
      <c r="W14" s="17">
        <v>40</v>
      </c>
      <c r="X14" s="17">
        <f t="shared" si="6"/>
        <v>-3.9299999999999997</v>
      </c>
      <c r="Y14" s="17">
        <v>50.43</v>
      </c>
      <c r="Z14" s="17">
        <v>47</v>
      </c>
      <c r="AA14" s="17">
        <f t="shared" si="7"/>
        <v>-3.4299999999999997</v>
      </c>
      <c r="AB14" s="17">
        <f t="shared" si="8"/>
        <v>42.358750000000001</v>
      </c>
      <c r="AC14" s="17">
        <f t="shared" si="9"/>
        <v>41.358750000000001</v>
      </c>
      <c r="AD14" s="17">
        <f t="shared" si="10"/>
        <v>-1</v>
      </c>
      <c r="AE14" s="50">
        <v>2</v>
      </c>
    </row>
    <row r="15" spans="1:31">
      <c r="A15" s="15">
        <v>10</v>
      </c>
      <c r="B15" s="15" t="s">
        <v>4</v>
      </c>
      <c r="C15" s="63">
        <v>15</v>
      </c>
      <c r="D15" s="17">
        <v>43.68</v>
      </c>
      <c r="E15" s="17">
        <v>38.18</v>
      </c>
      <c r="F15" s="17">
        <f t="shared" si="0"/>
        <v>-5.5</v>
      </c>
      <c r="G15" s="17">
        <v>43</v>
      </c>
      <c r="H15" s="17">
        <v>52.4</v>
      </c>
      <c r="I15" s="17">
        <f t="shared" si="1"/>
        <v>9.3999999999999986</v>
      </c>
      <c r="J15" s="17">
        <v>30.75</v>
      </c>
      <c r="K15" s="17">
        <v>26.8</v>
      </c>
      <c r="L15" s="17">
        <f t="shared" si="2"/>
        <v>-3.9499999999999993</v>
      </c>
      <c r="M15" s="17">
        <v>20.5</v>
      </c>
      <c r="N15" s="17">
        <v>23.89</v>
      </c>
      <c r="O15" s="17">
        <f t="shared" si="3"/>
        <v>3.3900000000000006</v>
      </c>
      <c r="P15" s="17">
        <v>31.25</v>
      </c>
      <c r="Q15" s="17">
        <v>36.799999999999997</v>
      </c>
      <c r="R15" s="17">
        <f t="shared" si="4"/>
        <v>5.5499999999999972</v>
      </c>
      <c r="S15" s="17">
        <v>57.81</v>
      </c>
      <c r="T15" s="17">
        <v>60.5</v>
      </c>
      <c r="U15" s="17">
        <f t="shared" si="5"/>
        <v>2.6899999999999977</v>
      </c>
      <c r="V15" s="17">
        <v>45.31</v>
      </c>
      <c r="W15" s="17">
        <v>41.67</v>
      </c>
      <c r="X15" s="17">
        <f t="shared" si="6"/>
        <v>-3.6400000000000006</v>
      </c>
      <c r="Y15" s="17">
        <v>47.75</v>
      </c>
      <c r="Z15" s="17">
        <v>48.13</v>
      </c>
      <c r="AA15" s="17">
        <f t="shared" si="7"/>
        <v>0.38000000000000256</v>
      </c>
      <c r="AB15" s="17">
        <f t="shared" si="8"/>
        <v>40.006250000000001</v>
      </c>
      <c r="AC15" s="17">
        <f t="shared" si="9"/>
        <v>41.046250000000001</v>
      </c>
      <c r="AD15" s="17">
        <f t="shared" si="10"/>
        <v>1.0399999999999991</v>
      </c>
      <c r="AE15" s="50">
        <v>5</v>
      </c>
    </row>
    <row r="16" spans="1:31">
      <c r="A16" s="15">
        <v>11</v>
      </c>
      <c r="B16" s="15" t="s">
        <v>0</v>
      </c>
      <c r="C16" s="63">
        <v>17</v>
      </c>
      <c r="D16" s="17">
        <v>48.13</v>
      </c>
      <c r="E16" s="17">
        <v>36.51</v>
      </c>
      <c r="F16" s="17">
        <f t="shared" si="0"/>
        <v>-11.620000000000005</v>
      </c>
      <c r="G16" s="17">
        <v>38.590000000000003</v>
      </c>
      <c r="H16" s="17">
        <v>46.35</v>
      </c>
      <c r="I16" s="17">
        <f t="shared" si="1"/>
        <v>7.759999999999998</v>
      </c>
      <c r="J16" s="17">
        <v>30.35</v>
      </c>
      <c r="K16" s="17">
        <v>25.76</v>
      </c>
      <c r="L16" s="17">
        <f t="shared" si="2"/>
        <v>-4.59</v>
      </c>
      <c r="M16" s="17">
        <v>24.56</v>
      </c>
      <c r="N16" s="17">
        <v>29.6</v>
      </c>
      <c r="O16" s="17">
        <f t="shared" si="3"/>
        <v>5.0400000000000027</v>
      </c>
      <c r="P16" s="17">
        <v>35.18</v>
      </c>
      <c r="Q16" s="17">
        <v>37.53</v>
      </c>
      <c r="R16" s="17">
        <f t="shared" si="4"/>
        <v>2.3500000000000014</v>
      </c>
      <c r="S16" s="17">
        <v>66.180000000000007</v>
      </c>
      <c r="T16" s="17">
        <v>60.74</v>
      </c>
      <c r="U16" s="17">
        <f t="shared" si="5"/>
        <v>-5.4400000000000048</v>
      </c>
      <c r="V16" s="17">
        <v>42.5</v>
      </c>
      <c r="W16" s="17">
        <v>44.26</v>
      </c>
      <c r="X16" s="17">
        <f t="shared" si="6"/>
        <v>1.759999999999998</v>
      </c>
      <c r="Y16" s="17">
        <v>51.41</v>
      </c>
      <c r="Z16" s="17">
        <v>44.12</v>
      </c>
      <c r="AA16" s="17">
        <f t="shared" si="7"/>
        <v>-7.2899999999999991</v>
      </c>
      <c r="AB16" s="17">
        <f t="shared" si="8"/>
        <v>42.112499999999997</v>
      </c>
      <c r="AC16" s="17">
        <f t="shared" si="9"/>
        <v>40.608750000000001</v>
      </c>
      <c r="AD16" s="17">
        <f t="shared" si="10"/>
        <v>-1.5037499999999966</v>
      </c>
      <c r="AE16" s="50">
        <v>4</v>
      </c>
    </row>
    <row r="17" spans="1:31">
      <c r="A17" s="15">
        <v>12</v>
      </c>
      <c r="B17" s="15" t="s">
        <v>9</v>
      </c>
      <c r="C17" s="63">
        <v>17</v>
      </c>
      <c r="D17" s="17">
        <v>43.03</v>
      </c>
      <c r="E17" s="17">
        <v>36.75</v>
      </c>
      <c r="F17" s="17">
        <f t="shared" si="0"/>
        <v>-6.2800000000000011</v>
      </c>
      <c r="G17" s="17">
        <v>34.19</v>
      </c>
      <c r="H17" s="17">
        <v>47.88</v>
      </c>
      <c r="I17" s="17">
        <f t="shared" si="1"/>
        <v>13.690000000000005</v>
      </c>
      <c r="J17" s="17">
        <v>26.57</v>
      </c>
      <c r="K17" s="17">
        <v>25.18</v>
      </c>
      <c r="L17" s="17">
        <f t="shared" si="2"/>
        <v>-1.3900000000000006</v>
      </c>
      <c r="M17" s="17">
        <v>25.1</v>
      </c>
      <c r="N17" s="17">
        <v>26.07</v>
      </c>
      <c r="O17" s="17">
        <f t="shared" si="3"/>
        <v>0.96999999999999886</v>
      </c>
      <c r="P17" s="17">
        <v>38</v>
      </c>
      <c r="Q17" s="17">
        <v>38.94</v>
      </c>
      <c r="R17" s="17">
        <f t="shared" si="4"/>
        <v>0.93999999999999773</v>
      </c>
      <c r="S17" s="17">
        <v>60.71</v>
      </c>
      <c r="T17" s="17">
        <v>63.82</v>
      </c>
      <c r="U17" s="17">
        <f t="shared" si="5"/>
        <v>3.1099999999999994</v>
      </c>
      <c r="V17" s="17">
        <v>42.14</v>
      </c>
      <c r="W17" s="17">
        <v>40.74</v>
      </c>
      <c r="X17" s="17">
        <f t="shared" si="6"/>
        <v>-1.3999999999999986</v>
      </c>
      <c r="Y17" s="17">
        <v>41.43</v>
      </c>
      <c r="Z17" s="17">
        <v>44.47</v>
      </c>
      <c r="AA17" s="17">
        <f t="shared" si="7"/>
        <v>3.0399999999999991</v>
      </c>
      <c r="AB17" s="17">
        <f t="shared" si="8"/>
        <v>38.896250000000002</v>
      </c>
      <c r="AC17" s="17">
        <f t="shared" si="9"/>
        <v>40.481250000000003</v>
      </c>
      <c r="AD17" s="17">
        <f t="shared" si="10"/>
        <v>1.5850000000000009</v>
      </c>
      <c r="AE17" s="50">
        <v>5</v>
      </c>
    </row>
    <row r="18" spans="1:31">
      <c r="A18" s="15">
        <v>13</v>
      </c>
      <c r="B18" s="15" t="s">
        <v>14</v>
      </c>
      <c r="C18" s="63">
        <v>25</v>
      </c>
      <c r="D18" s="17">
        <v>48.8</v>
      </c>
      <c r="E18" s="17">
        <v>33.56</v>
      </c>
      <c r="F18" s="17">
        <f t="shared" si="0"/>
        <v>-15.239999999999995</v>
      </c>
      <c r="G18" s="17">
        <v>40.47</v>
      </c>
      <c r="H18" s="17">
        <v>47.76</v>
      </c>
      <c r="I18" s="17">
        <f t="shared" si="1"/>
        <v>7.2899999999999991</v>
      </c>
      <c r="J18" s="17">
        <v>33.880000000000003</v>
      </c>
      <c r="K18" s="17">
        <v>25.68</v>
      </c>
      <c r="L18" s="17">
        <f t="shared" si="2"/>
        <v>-8.2000000000000028</v>
      </c>
      <c r="M18" s="17">
        <v>28.56</v>
      </c>
      <c r="N18" s="17">
        <v>28.7</v>
      </c>
      <c r="O18" s="17">
        <f t="shared" si="3"/>
        <v>0.14000000000000057</v>
      </c>
      <c r="P18" s="17">
        <v>39.880000000000003</v>
      </c>
      <c r="Q18" s="17">
        <v>39.36</v>
      </c>
      <c r="R18" s="17">
        <f t="shared" si="4"/>
        <v>-0.52000000000000313</v>
      </c>
      <c r="S18" s="17">
        <v>60.44</v>
      </c>
      <c r="T18" s="17">
        <v>58.4</v>
      </c>
      <c r="U18" s="17">
        <f t="shared" si="5"/>
        <v>-2.0399999999999991</v>
      </c>
      <c r="V18" s="17">
        <v>46.62</v>
      </c>
      <c r="W18" s="17">
        <v>40</v>
      </c>
      <c r="X18" s="17">
        <f t="shared" si="6"/>
        <v>-6.6199999999999974</v>
      </c>
      <c r="Y18" s="17">
        <v>49.29</v>
      </c>
      <c r="Z18" s="17">
        <v>44.56</v>
      </c>
      <c r="AA18" s="17">
        <f t="shared" si="7"/>
        <v>-4.7299999999999969</v>
      </c>
      <c r="AB18" s="17">
        <f t="shared" si="8"/>
        <v>43.4925</v>
      </c>
      <c r="AC18" s="17">
        <f t="shared" si="9"/>
        <v>39.752500000000005</v>
      </c>
      <c r="AD18" s="17">
        <f t="shared" si="10"/>
        <v>-3.7399999999999949</v>
      </c>
      <c r="AE18" s="50">
        <v>2</v>
      </c>
    </row>
    <row r="19" spans="1:31">
      <c r="A19" s="15">
        <v>14</v>
      </c>
      <c r="B19" s="15" t="s">
        <v>16</v>
      </c>
      <c r="C19" s="63">
        <v>7</v>
      </c>
      <c r="D19" s="17">
        <v>46.56</v>
      </c>
      <c r="E19" s="17">
        <v>32.97</v>
      </c>
      <c r="F19" s="17">
        <f t="shared" si="0"/>
        <v>-13.590000000000003</v>
      </c>
      <c r="G19" s="17">
        <v>40.18</v>
      </c>
      <c r="H19" s="17">
        <v>42.29</v>
      </c>
      <c r="I19" s="17">
        <f t="shared" si="1"/>
        <v>2.1099999999999994</v>
      </c>
      <c r="J19" s="17">
        <v>26.91</v>
      </c>
      <c r="K19" s="17">
        <v>29.43</v>
      </c>
      <c r="L19" s="17">
        <f t="shared" si="2"/>
        <v>2.5199999999999996</v>
      </c>
      <c r="M19" s="17">
        <v>21.53</v>
      </c>
      <c r="N19" s="17">
        <v>26.97</v>
      </c>
      <c r="O19" s="17">
        <f t="shared" si="3"/>
        <v>5.4399999999999977</v>
      </c>
      <c r="P19" s="17">
        <v>45.27</v>
      </c>
      <c r="Q19" s="17">
        <v>37.71</v>
      </c>
      <c r="R19" s="17">
        <f t="shared" si="4"/>
        <v>-7.5600000000000023</v>
      </c>
      <c r="S19" s="17">
        <v>62.73</v>
      </c>
      <c r="T19" s="17">
        <v>60.71</v>
      </c>
      <c r="U19" s="17">
        <f t="shared" si="5"/>
        <v>-2.019999999999996</v>
      </c>
      <c r="V19" s="17">
        <v>46.14</v>
      </c>
      <c r="W19" s="17">
        <v>39.29</v>
      </c>
      <c r="X19" s="17">
        <f t="shared" si="6"/>
        <v>-6.8500000000000014</v>
      </c>
      <c r="Y19" s="17">
        <v>46.55</v>
      </c>
      <c r="Z19" s="17">
        <v>44.57</v>
      </c>
      <c r="AA19" s="17">
        <f t="shared" si="7"/>
        <v>-1.9799999999999969</v>
      </c>
      <c r="AB19" s="17">
        <f t="shared" si="8"/>
        <v>41.983750000000001</v>
      </c>
      <c r="AC19" s="17">
        <f t="shared" si="9"/>
        <v>39.2425</v>
      </c>
      <c r="AD19" s="17">
        <f t="shared" si="10"/>
        <v>-2.7412500000000009</v>
      </c>
      <c r="AE19" s="50">
        <v>3</v>
      </c>
    </row>
    <row r="20" spans="1:31">
      <c r="A20" s="15">
        <v>15</v>
      </c>
      <c r="B20" s="15" t="s">
        <v>15</v>
      </c>
      <c r="C20" s="63">
        <v>14</v>
      </c>
      <c r="D20" s="17">
        <v>47.29</v>
      </c>
      <c r="E20" s="17">
        <v>35.340000000000003</v>
      </c>
      <c r="F20" s="17">
        <f t="shared" si="0"/>
        <v>-11.949999999999996</v>
      </c>
      <c r="G20" s="17">
        <v>37.4</v>
      </c>
      <c r="H20" s="17">
        <v>48.29</v>
      </c>
      <c r="I20" s="17">
        <f t="shared" si="1"/>
        <v>10.89</v>
      </c>
      <c r="J20" s="17">
        <v>27.8</v>
      </c>
      <c r="K20" s="17">
        <v>25.29</v>
      </c>
      <c r="L20" s="17">
        <f t="shared" si="2"/>
        <v>-2.5100000000000016</v>
      </c>
      <c r="M20" s="17">
        <v>25.04</v>
      </c>
      <c r="N20" s="17">
        <v>24.55</v>
      </c>
      <c r="O20" s="17">
        <f t="shared" si="3"/>
        <v>-0.48999999999999844</v>
      </c>
      <c r="P20" s="17">
        <v>37.799999999999997</v>
      </c>
      <c r="Q20" s="17">
        <v>38.43</v>
      </c>
      <c r="R20" s="17">
        <f t="shared" si="4"/>
        <v>0.63000000000000256</v>
      </c>
      <c r="S20" s="17">
        <v>57.75</v>
      </c>
      <c r="T20" s="17">
        <v>60</v>
      </c>
      <c r="U20" s="17">
        <f t="shared" si="5"/>
        <v>2.25</v>
      </c>
      <c r="V20" s="17">
        <v>43</v>
      </c>
      <c r="W20" s="17">
        <v>37.5</v>
      </c>
      <c r="X20" s="17">
        <f t="shared" si="6"/>
        <v>-5.5</v>
      </c>
      <c r="Y20" s="17">
        <v>44</v>
      </c>
      <c r="Z20" s="17">
        <v>42.86</v>
      </c>
      <c r="AA20" s="17">
        <f t="shared" si="7"/>
        <v>-1.1400000000000006</v>
      </c>
      <c r="AB20" s="17">
        <f t="shared" si="8"/>
        <v>40.01</v>
      </c>
      <c r="AC20" s="17">
        <f t="shared" si="9"/>
        <v>39.032499999999999</v>
      </c>
      <c r="AD20" s="17">
        <f t="shared" si="10"/>
        <v>-0.97749999999999915</v>
      </c>
      <c r="AE20" s="50">
        <v>3</v>
      </c>
    </row>
    <row r="21" spans="1:31">
      <c r="A21" s="15">
        <v>16</v>
      </c>
      <c r="B21" s="15" t="s">
        <v>18</v>
      </c>
      <c r="C21" s="63">
        <v>14</v>
      </c>
      <c r="D21" s="17">
        <v>43.94</v>
      </c>
      <c r="E21" s="17">
        <v>36.090000000000003</v>
      </c>
      <c r="F21" s="17">
        <f t="shared" si="0"/>
        <v>-7.8499999999999943</v>
      </c>
      <c r="G21" s="17">
        <v>42</v>
      </c>
      <c r="H21" s="17">
        <v>48.14</v>
      </c>
      <c r="I21" s="17">
        <f t="shared" si="1"/>
        <v>6.1400000000000006</v>
      </c>
      <c r="J21" s="17">
        <v>29.11</v>
      </c>
      <c r="K21" s="17">
        <v>29.29</v>
      </c>
      <c r="L21" s="17">
        <f t="shared" si="2"/>
        <v>0.17999999999999972</v>
      </c>
      <c r="M21" s="17">
        <v>25.33</v>
      </c>
      <c r="N21" s="17">
        <v>26.29</v>
      </c>
      <c r="O21" s="17">
        <f t="shared" si="3"/>
        <v>0.96000000000000085</v>
      </c>
      <c r="P21" s="17">
        <v>34.67</v>
      </c>
      <c r="Q21" s="17">
        <v>36.57</v>
      </c>
      <c r="R21" s="17">
        <f t="shared" si="4"/>
        <v>1.8999999999999986</v>
      </c>
      <c r="S21" s="17">
        <v>63.61</v>
      </c>
      <c r="T21" s="17">
        <v>55.71</v>
      </c>
      <c r="U21" s="17">
        <f t="shared" si="5"/>
        <v>-7.8999999999999986</v>
      </c>
      <c r="V21" s="17">
        <v>41.67</v>
      </c>
      <c r="W21" s="17">
        <v>33.75</v>
      </c>
      <c r="X21" s="17">
        <f t="shared" si="6"/>
        <v>-7.9200000000000017</v>
      </c>
      <c r="Y21" s="17">
        <v>42.44</v>
      </c>
      <c r="Z21" s="17">
        <v>46.14</v>
      </c>
      <c r="AA21" s="17">
        <f t="shared" si="7"/>
        <v>3.7000000000000028</v>
      </c>
      <c r="AB21" s="17">
        <f t="shared" si="8"/>
        <v>40.346250000000005</v>
      </c>
      <c r="AC21" s="17">
        <f t="shared" si="9"/>
        <v>38.997500000000002</v>
      </c>
      <c r="AD21" s="17">
        <f t="shared" si="10"/>
        <v>-1.3487500000000026</v>
      </c>
      <c r="AE21" s="50">
        <v>5</v>
      </c>
    </row>
    <row r="22" spans="1:31">
      <c r="A22" s="15">
        <v>17</v>
      </c>
      <c r="B22" s="15" t="s">
        <v>3</v>
      </c>
      <c r="C22" s="63">
        <v>12</v>
      </c>
      <c r="D22" s="17">
        <v>46.74</v>
      </c>
      <c r="E22" s="17">
        <v>31.04</v>
      </c>
      <c r="F22" s="17">
        <f t="shared" si="0"/>
        <v>-15.700000000000003</v>
      </c>
      <c r="G22" s="17">
        <v>42.8</v>
      </c>
      <c r="H22" s="17">
        <v>47.33</v>
      </c>
      <c r="I22" s="17">
        <f t="shared" si="1"/>
        <v>4.5300000000000011</v>
      </c>
      <c r="J22" s="17">
        <v>24.9</v>
      </c>
      <c r="K22" s="17">
        <v>24.17</v>
      </c>
      <c r="L22" s="17">
        <f t="shared" si="2"/>
        <v>-0.72999999999999687</v>
      </c>
      <c r="M22" s="17">
        <v>23.32</v>
      </c>
      <c r="N22" s="17">
        <v>24.93</v>
      </c>
      <c r="O22" s="17">
        <f t="shared" si="3"/>
        <v>1.6099999999999994</v>
      </c>
      <c r="P22" s="17">
        <v>41.1</v>
      </c>
      <c r="Q22" s="17">
        <v>42.5</v>
      </c>
      <c r="R22" s="17">
        <f t="shared" si="4"/>
        <v>1.3999999999999986</v>
      </c>
      <c r="S22" s="17">
        <v>62.5</v>
      </c>
      <c r="T22" s="17">
        <v>58.33</v>
      </c>
      <c r="U22" s="17">
        <f t="shared" si="5"/>
        <v>-4.1700000000000017</v>
      </c>
      <c r="V22" s="17">
        <v>42.88</v>
      </c>
      <c r="W22" s="17">
        <v>40.42</v>
      </c>
      <c r="X22" s="17">
        <f t="shared" si="6"/>
        <v>-2.4600000000000009</v>
      </c>
      <c r="Y22" s="17">
        <v>45.8</v>
      </c>
      <c r="Z22" s="17">
        <v>39.33</v>
      </c>
      <c r="AA22" s="17">
        <f t="shared" si="7"/>
        <v>-6.4699999999999989</v>
      </c>
      <c r="AB22" s="17">
        <f t="shared" si="8"/>
        <v>41.255000000000003</v>
      </c>
      <c r="AC22" s="17">
        <f t="shared" si="9"/>
        <v>38.506250000000001</v>
      </c>
      <c r="AD22" s="17">
        <f t="shared" si="10"/>
        <v>-2.7487500000000011</v>
      </c>
      <c r="AE22" s="50">
        <v>3</v>
      </c>
    </row>
    <row r="23" spans="1:31">
      <c r="A23" s="15">
        <v>18</v>
      </c>
      <c r="B23" s="15" t="s">
        <v>13</v>
      </c>
      <c r="C23" s="63">
        <v>18</v>
      </c>
      <c r="D23" s="17">
        <v>44.36</v>
      </c>
      <c r="E23" s="17">
        <v>33.4</v>
      </c>
      <c r="F23" s="17">
        <f t="shared" si="0"/>
        <v>-10.96</v>
      </c>
      <c r="G23" s="17">
        <v>34</v>
      </c>
      <c r="H23" s="17">
        <v>44.11</v>
      </c>
      <c r="I23" s="17">
        <f t="shared" si="1"/>
        <v>10.11</v>
      </c>
      <c r="J23" s="17">
        <v>27.78</v>
      </c>
      <c r="K23" s="17">
        <v>25</v>
      </c>
      <c r="L23" s="17">
        <f t="shared" si="2"/>
        <v>-2.7800000000000011</v>
      </c>
      <c r="M23" s="17">
        <v>21.93</v>
      </c>
      <c r="N23" s="17">
        <v>24.76</v>
      </c>
      <c r="O23" s="17">
        <f t="shared" si="3"/>
        <v>2.8300000000000018</v>
      </c>
      <c r="P23" s="17">
        <v>35.630000000000003</v>
      </c>
      <c r="Q23" s="17">
        <v>38.11</v>
      </c>
      <c r="R23" s="17">
        <f t="shared" si="4"/>
        <v>2.4799999999999969</v>
      </c>
      <c r="S23" s="17">
        <v>61.48</v>
      </c>
      <c r="T23" s="17">
        <v>56.25</v>
      </c>
      <c r="U23" s="17">
        <f t="shared" si="5"/>
        <v>-5.2299999999999969</v>
      </c>
      <c r="V23" s="17">
        <v>45.28</v>
      </c>
      <c r="W23" s="17">
        <v>44.17</v>
      </c>
      <c r="X23" s="17">
        <f t="shared" si="6"/>
        <v>-1.1099999999999994</v>
      </c>
      <c r="Y23" s="17">
        <v>40.89</v>
      </c>
      <c r="Z23" s="17">
        <v>41.33</v>
      </c>
      <c r="AA23" s="17">
        <f t="shared" si="7"/>
        <v>0.43999999999999773</v>
      </c>
      <c r="AB23" s="17">
        <f t="shared" si="8"/>
        <v>38.918749999999996</v>
      </c>
      <c r="AC23" s="17">
        <f t="shared" si="9"/>
        <v>38.391249999999999</v>
      </c>
      <c r="AD23" s="17">
        <f t="shared" si="10"/>
        <v>-0.52749999999999631</v>
      </c>
      <c r="AE23" s="50">
        <v>4</v>
      </c>
    </row>
    <row r="24" spans="1:31">
      <c r="A24" s="15">
        <v>19</v>
      </c>
      <c r="B24" s="15" t="s">
        <v>17</v>
      </c>
      <c r="C24" s="63">
        <v>4</v>
      </c>
      <c r="D24" s="17">
        <v>52.8</v>
      </c>
      <c r="E24" s="17">
        <v>33.03</v>
      </c>
      <c r="F24" s="17">
        <f t="shared" si="0"/>
        <v>-19.769999999999996</v>
      </c>
      <c r="G24" s="17">
        <v>44</v>
      </c>
      <c r="H24" s="17">
        <v>47</v>
      </c>
      <c r="I24" s="17">
        <f t="shared" si="1"/>
        <v>3</v>
      </c>
      <c r="J24" s="17">
        <v>36.67</v>
      </c>
      <c r="K24" s="17">
        <v>20</v>
      </c>
      <c r="L24" s="17">
        <f t="shared" si="2"/>
        <v>-16.670000000000002</v>
      </c>
      <c r="M24" s="17">
        <v>32.53</v>
      </c>
      <c r="N24" s="17">
        <v>26.4</v>
      </c>
      <c r="O24" s="17">
        <f t="shared" si="3"/>
        <v>-6.1300000000000026</v>
      </c>
      <c r="P24" s="17">
        <v>34.67</v>
      </c>
      <c r="Q24" s="17">
        <v>37</v>
      </c>
      <c r="R24" s="17">
        <f t="shared" si="4"/>
        <v>2.3299999999999983</v>
      </c>
      <c r="S24" s="17">
        <v>65</v>
      </c>
      <c r="T24" s="17">
        <v>67.5</v>
      </c>
      <c r="U24" s="17">
        <f t="shared" si="5"/>
        <v>2.5</v>
      </c>
      <c r="V24" s="17">
        <v>46.67</v>
      </c>
      <c r="W24" s="17">
        <v>36.25</v>
      </c>
      <c r="X24" s="17">
        <f t="shared" si="6"/>
        <v>-10.420000000000002</v>
      </c>
      <c r="Y24" s="17">
        <v>44.67</v>
      </c>
      <c r="Z24" s="17">
        <v>38</v>
      </c>
      <c r="AA24" s="17">
        <f t="shared" si="7"/>
        <v>-6.6700000000000017</v>
      </c>
      <c r="AB24" s="17">
        <f t="shared" si="8"/>
        <v>44.626250000000006</v>
      </c>
      <c r="AC24" s="17">
        <f t="shared" si="9"/>
        <v>38.147500000000001</v>
      </c>
      <c r="AD24" s="17">
        <f t="shared" si="10"/>
        <v>-6.4787500000000051</v>
      </c>
      <c r="AE24" s="50">
        <v>3</v>
      </c>
    </row>
    <row r="25" spans="1:31">
      <c r="A25" s="15">
        <v>20</v>
      </c>
      <c r="B25" s="15" t="s">
        <v>21</v>
      </c>
      <c r="C25" s="63">
        <v>8</v>
      </c>
      <c r="D25" s="17">
        <v>44.28</v>
      </c>
      <c r="E25" s="17">
        <v>32.21</v>
      </c>
      <c r="F25" s="17">
        <f t="shared" si="0"/>
        <v>-12.07</v>
      </c>
      <c r="G25" s="17">
        <v>37.6</v>
      </c>
      <c r="H25" s="17">
        <v>47.75</v>
      </c>
      <c r="I25" s="17">
        <f t="shared" si="1"/>
        <v>10.149999999999999</v>
      </c>
      <c r="J25" s="17">
        <v>34.799999999999997</v>
      </c>
      <c r="K25" s="17">
        <v>26.5</v>
      </c>
      <c r="L25" s="17">
        <f t="shared" si="2"/>
        <v>-8.2999999999999972</v>
      </c>
      <c r="M25" s="17">
        <v>19.68</v>
      </c>
      <c r="N25" s="17">
        <v>22.8</v>
      </c>
      <c r="O25" s="17">
        <f t="shared" si="3"/>
        <v>3.120000000000001</v>
      </c>
      <c r="P25" s="17">
        <v>33.6</v>
      </c>
      <c r="Q25" s="17">
        <v>32.5</v>
      </c>
      <c r="R25" s="17">
        <f t="shared" si="4"/>
        <v>-1.1000000000000014</v>
      </c>
      <c r="S25" s="17">
        <v>63.5</v>
      </c>
      <c r="T25" s="17">
        <v>60.31</v>
      </c>
      <c r="U25" s="17">
        <f t="shared" si="5"/>
        <v>-3.1899999999999977</v>
      </c>
      <c r="V25" s="17">
        <v>43.5</v>
      </c>
      <c r="W25" s="17">
        <v>40.630000000000003</v>
      </c>
      <c r="X25" s="17">
        <f t="shared" si="6"/>
        <v>-2.8699999999999974</v>
      </c>
      <c r="Y25" s="17">
        <v>44</v>
      </c>
      <c r="Z25" s="17">
        <v>42.25</v>
      </c>
      <c r="AA25" s="17">
        <f t="shared" si="7"/>
        <v>-1.75</v>
      </c>
      <c r="AB25" s="17">
        <f t="shared" si="8"/>
        <v>40.119999999999997</v>
      </c>
      <c r="AC25" s="17">
        <f t="shared" si="9"/>
        <v>38.118750000000006</v>
      </c>
      <c r="AD25" s="17">
        <f t="shared" si="10"/>
        <v>-2.0012499999999918</v>
      </c>
      <c r="AE25" s="50">
        <v>2</v>
      </c>
    </row>
    <row r="26" spans="1:31">
      <c r="A26" s="15">
        <v>21</v>
      </c>
      <c r="B26" s="15" t="s">
        <v>1</v>
      </c>
      <c r="C26" s="63">
        <v>8</v>
      </c>
      <c r="D26" s="17">
        <v>40.85</v>
      </c>
      <c r="E26" s="17">
        <v>34.950000000000003</v>
      </c>
      <c r="F26" s="17">
        <f t="shared" si="0"/>
        <v>-5.8999999999999986</v>
      </c>
      <c r="G26" s="17">
        <v>37.33</v>
      </c>
      <c r="H26" s="17">
        <v>51.75</v>
      </c>
      <c r="I26" s="17">
        <f t="shared" si="1"/>
        <v>14.420000000000002</v>
      </c>
      <c r="J26" s="17">
        <v>27</v>
      </c>
      <c r="K26" s="17">
        <v>23.75</v>
      </c>
      <c r="L26" s="17">
        <f t="shared" si="2"/>
        <v>-3.25</v>
      </c>
      <c r="M26" s="17">
        <v>27.87</v>
      </c>
      <c r="N26" s="17">
        <v>21.2</v>
      </c>
      <c r="O26" s="17">
        <f t="shared" si="3"/>
        <v>-6.6700000000000017</v>
      </c>
      <c r="P26" s="17">
        <v>34</v>
      </c>
      <c r="Q26" s="17">
        <v>31</v>
      </c>
      <c r="R26" s="17">
        <f t="shared" si="4"/>
        <v>-3</v>
      </c>
      <c r="S26" s="17">
        <v>64.17</v>
      </c>
      <c r="T26" s="17">
        <v>59.38</v>
      </c>
      <c r="U26" s="17">
        <f t="shared" si="5"/>
        <v>-4.7899999999999991</v>
      </c>
      <c r="V26" s="17">
        <v>44.58</v>
      </c>
      <c r="W26" s="17">
        <v>36.25</v>
      </c>
      <c r="X26" s="17">
        <f t="shared" si="6"/>
        <v>-8.3299999999999983</v>
      </c>
      <c r="Y26" s="17">
        <v>48</v>
      </c>
      <c r="Z26" s="17">
        <v>46</v>
      </c>
      <c r="AA26" s="17">
        <f t="shared" si="7"/>
        <v>-2</v>
      </c>
      <c r="AB26" s="17">
        <f t="shared" si="8"/>
        <v>40.475000000000001</v>
      </c>
      <c r="AC26" s="17">
        <f t="shared" si="9"/>
        <v>38.034999999999997</v>
      </c>
      <c r="AD26" s="17">
        <f t="shared" si="10"/>
        <v>-2.4400000000000048</v>
      </c>
      <c r="AE26" s="50">
        <v>1</v>
      </c>
    </row>
    <row r="27" spans="1:31">
      <c r="A27" s="15">
        <v>22</v>
      </c>
      <c r="B27" s="15" t="s">
        <v>27</v>
      </c>
      <c r="C27" s="63">
        <v>9</v>
      </c>
      <c r="D27" s="17">
        <v>48.69</v>
      </c>
      <c r="E27" s="17">
        <v>38.51</v>
      </c>
      <c r="F27" s="17">
        <f t="shared" si="0"/>
        <v>-10.18</v>
      </c>
      <c r="G27" s="17">
        <v>48.22</v>
      </c>
      <c r="H27" s="17">
        <v>44.89</v>
      </c>
      <c r="I27" s="17">
        <f t="shared" si="1"/>
        <v>-3.3299999999999983</v>
      </c>
      <c r="J27" s="17">
        <v>28.44</v>
      </c>
      <c r="K27" s="17">
        <v>24.44</v>
      </c>
      <c r="L27" s="17">
        <f t="shared" si="2"/>
        <v>-4</v>
      </c>
      <c r="M27" s="17">
        <v>26.22</v>
      </c>
      <c r="N27" s="17">
        <v>17.78</v>
      </c>
      <c r="O27" s="17">
        <f t="shared" si="3"/>
        <v>-8.4399999999999977</v>
      </c>
      <c r="P27" s="17">
        <v>47.33</v>
      </c>
      <c r="Q27" s="17">
        <v>33.78</v>
      </c>
      <c r="R27" s="17">
        <f t="shared" si="4"/>
        <v>-13.549999999999997</v>
      </c>
      <c r="S27" s="17">
        <v>66.39</v>
      </c>
      <c r="T27" s="17">
        <v>63.06</v>
      </c>
      <c r="U27" s="17">
        <f t="shared" si="5"/>
        <v>-3.3299999999999983</v>
      </c>
      <c r="V27" s="17">
        <v>43.89</v>
      </c>
      <c r="W27" s="17">
        <v>38.61</v>
      </c>
      <c r="X27" s="17">
        <f t="shared" si="6"/>
        <v>-5.2800000000000011</v>
      </c>
      <c r="Y27" s="17">
        <v>54.89</v>
      </c>
      <c r="Z27" s="17">
        <v>42.22</v>
      </c>
      <c r="AA27" s="17">
        <f t="shared" si="7"/>
        <v>-12.670000000000002</v>
      </c>
      <c r="AB27" s="17">
        <f t="shared" si="8"/>
        <v>45.508749999999992</v>
      </c>
      <c r="AC27" s="17">
        <f t="shared" si="9"/>
        <v>37.911249999999995</v>
      </c>
      <c r="AD27" s="17">
        <f t="shared" si="10"/>
        <v>-7.5974999999999966</v>
      </c>
      <c r="AE27" s="50">
        <v>0</v>
      </c>
    </row>
    <row r="28" spans="1:31">
      <c r="A28" s="15">
        <v>23</v>
      </c>
      <c r="B28" s="15" t="s">
        <v>7</v>
      </c>
      <c r="C28" s="63">
        <v>36</v>
      </c>
      <c r="D28" s="17">
        <v>43.3</v>
      </c>
      <c r="E28" s="17">
        <v>34.31</v>
      </c>
      <c r="F28" s="17">
        <f t="shared" si="0"/>
        <v>-8.9899999999999949</v>
      </c>
      <c r="G28" s="17">
        <v>37.03</v>
      </c>
      <c r="H28" s="17">
        <v>45.11</v>
      </c>
      <c r="I28" s="17">
        <f t="shared" si="1"/>
        <v>8.0799999999999983</v>
      </c>
      <c r="J28" s="17">
        <v>27.66</v>
      </c>
      <c r="K28" s="17">
        <v>26.89</v>
      </c>
      <c r="L28" s="17">
        <f t="shared" si="2"/>
        <v>-0.76999999999999957</v>
      </c>
      <c r="M28" s="17">
        <v>25.97</v>
      </c>
      <c r="N28" s="17">
        <v>24.82</v>
      </c>
      <c r="O28" s="17">
        <f t="shared" si="3"/>
        <v>-1.1499999999999986</v>
      </c>
      <c r="P28" s="17">
        <v>35.93</v>
      </c>
      <c r="Q28" s="17">
        <v>34.39</v>
      </c>
      <c r="R28" s="17">
        <f t="shared" si="4"/>
        <v>-1.5399999999999991</v>
      </c>
      <c r="S28" s="17">
        <v>60</v>
      </c>
      <c r="T28" s="17">
        <v>53.54</v>
      </c>
      <c r="U28" s="17">
        <f t="shared" si="5"/>
        <v>-6.4600000000000009</v>
      </c>
      <c r="V28" s="17">
        <v>40</v>
      </c>
      <c r="W28" s="17">
        <v>38.26</v>
      </c>
      <c r="X28" s="17">
        <f t="shared" si="6"/>
        <v>-1.740000000000002</v>
      </c>
      <c r="Y28" s="17">
        <v>46.07</v>
      </c>
      <c r="Z28" s="17">
        <v>41.78</v>
      </c>
      <c r="AA28" s="17">
        <f t="shared" si="7"/>
        <v>-4.2899999999999991</v>
      </c>
      <c r="AB28" s="17">
        <f t="shared" si="8"/>
        <v>39.494999999999997</v>
      </c>
      <c r="AC28" s="17">
        <f t="shared" si="9"/>
        <v>37.387500000000003</v>
      </c>
      <c r="AD28" s="17">
        <f t="shared" si="10"/>
        <v>-2.1074999999999946</v>
      </c>
      <c r="AE28" s="50">
        <v>1</v>
      </c>
    </row>
    <row r="29" spans="1:31">
      <c r="A29" s="15">
        <v>24</v>
      </c>
      <c r="B29" s="15" t="s">
        <v>20</v>
      </c>
      <c r="C29" s="63">
        <v>4</v>
      </c>
      <c r="D29" s="17">
        <v>33.78</v>
      </c>
      <c r="E29" s="17">
        <v>35.729999999999997</v>
      </c>
      <c r="F29" s="17">
        <f t="shared" si="0"/>
        <v>1.9499999999999957</v>
      </c>
      <c r="G29" s="17">
        <v>36.33</v>
      </c>
      <c r="H29" s="17">
        <v>45</v>
      </c>
      <c r="I29" s="17">
        <f t="shared" si="1"/>
        <v>8.6700000000000017</v>
      </c>
      <c r="J29" s="17">
        <v>25.67</v>
      </c>
      <c r="K29" s="17">
        <v>29</v>
      </c>
      <c r="L29" s="17">
        <f t="shared" si="2"/>
        <v>3.3299999999999983</v>
      </c>
      <c r="M29" s="17">
        <v>19.329999999999998</v>
      </c>
      <c r="N29" s="17">
        <v>24</v>
      </c>
      <c r="O29" s="17">
        <f t="shared" si="3"/>
        <v>4.6700000000000017</v>
      </c>
      <c r="P29" s="17">
        <v>32.33</v>
      </c>
      <c r="Q29" s="17">
        <v>37</v>
      </c>
      <c r="R29" s="17">
        <f t="shared" si="4"/>
        <v>4.6700000000000017</v>
      </c>
      <c r="S29" s="17">
        <v>50.42</v>
      </c>
      <c r="T29" s="17">
        <v>48.75</v>
      </c>
      <c r="U29" s="17">
        <f t="shared" si="5"/>
        <v>-1.6700000000000017</v>
      </c>
      <c r="V29" s="17">
        <v>37.92</v>
      </c>
      <c r="W29" s="17">
        <v>38.130000000000003</v>
      </c>
      <c r="X29" s="17">
        <f t="shared" si="6"/>
        <v>0.21000000000000085</v>
      </c>
      <c r="Y29" s="17">
        <v>32.67</v>
      </c>
      <c r="Z29" s="17">
        <v>40.5</v>
      </c>
      <c r="AA29" s="17">
        <f t="shared" si="7"/>
        <v>7.8299999999999983</v>
      </c>
      <c r="AB29" s="17">
        <f t="shared" si="8"/>
        <v>33.556250000000006</v>
      </c>
      <c r="AC29" s="17">
        <f t="shared" si="9"/>
        <v>37.263750000000002</v>
      </c>
      <c r="AD29" s="17">
        <f t="shared" si="10"/>
        <v>3.707499999999996</v>
      </c>
      <c r="AE29" s="50">
        <v>7</v>
      </c>
    </row>
    <row r="30" spans="1:31">
      <c r="A30" s="15">
        <v>25</v>
      </c>
      <c r="B30" s="15" t="s">
        <v>5</v>
      </c>
      <c r="C30" s="63">
        <v>37</v>
      </c>
      <c r="D30" s="17">
        <v>45.32</v>
      </c>
      <c r="E30" s="17">
        <v>33.119999999999997</v>
      </c>
      <c r="F30" s="17">
        <f t="shared" si="0"/>
        <v>-12.200000000000003</v>
      </c>
      <c r="G30" s="17">
        <v>42</v>
      </c>
      <c r="H30" s="17">
        <v>44.11</v>
      </c>
      <c r="I30" s="17">
        <f t="shared" si="1"/>
        <v>2.1099999999999994</v>
      </c>
      <c r="J30" s="17">
        <v>33.33</v>
      </c>
      <c r="K30" s="17">
        <v>24.65</v>
      </c>
      <c r="L30" s="17">
        <f t="shared" si="2"/>
        <v>-8.68</v>
      </c>
      <c r="M30" s="17">
        <v>23.38</v>
      </c>
      <c r="N30" s="17">
        <v>25.84</v>
      </c>
      <c r="O30" s="17">
        <f t="shared" si="3"/>
        <v>2.4600000000000009</v>
      </c>
      <c r="P30" s="17">
        <v>39.11</v>
      </c>
      <c r="Q30" s="17">
        <v>34.92</v>
      </c>
      <c r="R30" s="17">
        <f t="shared" si="4"/>
        <v>-4.1899999999999977</v>
      </c>
      <c r="S30" s="17">
        <v>64.58</v>
      </c>
      <c r="T30" s="17">
        <v>55.61</v>
      </c>
      <c r="U30" s="17">
        <f t="shared" si="5"/>
        <v>-8.9699999999999989</v>
      </c>
      <c r="V30" s="17">
        <v>42.64</v>
      </c>
      <c r="W30" s="17">
        <v>38.450000000000003</v>
      </c>
      <c r="X30" s="17">
        <f t="shared" si="6"/>
        <v>-4.1899999999999977</v>
      </c>
      <c r="Y30" s="17">
        <v>45.78</v>
      </c>
      <c r="Z30" s="17">
        <v>40.92</v>
      </c>
      <c r="AA30" s="17">
        <f t="shared" si="7"/>
        <v>-4.8599999999999994</v>
      </c>
      <c r="AB30" s="17">
        <f t="shared" si="8"/>
        <v>42.017499999999998</v>
      </c>
      <c r="AC30" s="17">
        <f t="shared" si="9"/>
        <v>37.202500000000001</v>
      </c>
      <c r="AD30" s="17">
        <f t="shared" si="10"/>
        <v>-4.8149999999999977</v>
      </c>
      <c r="AE30" s="50">
        <v>2</v>
      </c>
    </row>
    <row r="31" spans="1:31">
      <c r="A31" s="15">
        <v>26</v>
      </c>
      <c r="B31" s="15" t="s">
        <v>26</v>
      </c>
      <c r="C31" s="63">
        <v>15</v>
      </c>
      <c r="D31" s="17">
        <v>41.08</v>
      </c>
      <c r="E31" s="17">
        <v>30.1</v>
      </c>
      <c r="F31" s="17">
        <f t="shared" si="0"/>
        <v>-10.979999999999997</v>
      </c>
      <c r="G31" s="17">
        <v>36.74</v>
      </c>
      <c r="H31" s="17">
        <v>45.47</v>
      </c>
      <c r="I31" s="17">
        <f t="shared" si="1"/>
        <v>8.7299999999999969</v>
      </c>
      <c r="J31" s="17">
        <v>28.74</v>
      </c>
      <c r="K31" s="17">
        <v>23.87</v>
      </c>
      <c r="L31" s="17">
        <f t="shared" si="2"/>
        <v>-4.8699999999999974</v>
      </c>
      <c r="M31" s="17">
        <v>18.989999999999998</v>
      </c>
      <c r="N31" s="17">
        <v>27.2</v>
      </c>
      <c r="O31" s="17">
        <f t="shared" si="3"/>
        <v>8.2100000000000009</v>
      </c>
      <c r="P31" s="17">
        <v>38</v>
      </c>
      <c r="Q31" s="17">
        <v>34.67</v>
      </c>
      <c r="R31" s="17">
        <f t="shared" si="4"/>
        <v>-3.3299999999999983</v>
      </c>
      <c r="S31" s="17">
        <v>59.61</v>
      </c>
      <c r="T31" s="17">
        <v>56.33</v>
      </c>
      <c r="U31" s="17">
        <f t="shared" si="5"/>
        <v>-3.2800000000000011</v>
      </c>
      <c r="V31" s="17">
        <v>42.11</v>
      </c>
      <c r="W31" s="17">
        <v>34.67</v>
      </c>
      <c r="X31" s="17">
        <f t="shared" si="6"/>
        <v>-7.4399999999999977</v>
      </c>
      <c r="Y31" s="17">
        <v>41.47</v>
      </c>
      <c r="Z31" s="17">
        <v>39.869999999999997</v>
      </c>
      <c r="AA31" s="17">
        <f t="shared" si="7"/>
        <v>-1.6000000000000014</v>
      </c>
      <c r="AB31" s="17">
        <f t="shared" si="8"/>
        <v>38.342500000000001</v>
      </c>
      <c r="AC31" s="17">
        <f t="shared" si="9"/>
        <v>36.522500000000001</v>
      </c>
      <c r="AD31" s="17">
        <f t="shared" si="10"/>
        <v>-1.8200000000000003</v>
      </c>
      <c r="AE31" s="50">
        <v>2</v>
      </c>
    </row>
    <row r="32" spans="1:31">
      <c r="A32" s="15">
        <v>27</v>
      </c>
      <c r="B32" s="15" t="s">
        <v>10</v>
      </c>
      <c r="C32" s="63">
        <v>11</v>
      </c>
      <c r="D32" s="17">
        <v>39.61</v>
      </c>
      <c r="E32" s="17">
        <v>33.22</v>
      </c>
      <c r="F32" s="17">
        <f t="shared" si="0"/>
        <v>-6.3900000000000006</v>
      </c>
      <c r="G32" s="17">
        <v>34.93</v>
      </c>
      <c r="H32" s="17">
        <v>42.55</v>
      </c>
      <c r="I32" s="17">
        <f t="shared" si="1"/>
        <v>7.6199999999999974</v>
      </c>
      <c r="J32" s="17">
        <v>28.13</v>
      </c>
      <c r="K32" s="17">
        <v>20.55</v>
      </c>
      <c r="L32" s="17">
        <f t="shared" si="2"/>
        <v>-7.5799999999999983</v>
      </c>
      <c r="M32" s="17">
        <v>21.07</v>
      </c>
      <c r="N32" s="17">
        <v>22.11</v>
      </c>
      <c r="O32" s="17">
        <f t="shared" si="3"/>
        <v>1.0399999999999991</v>
      </c>
      <c r="P32" s="17">
        <v>32.93</v>
      </c>
      <c r="Q32" s="17">
        <v>33.64</v>
      </c>
      <c r="R32" s="17">
        <f t="shared" si="4"/>
        <v>0.71000000000000085</v>
      </c>
      <c r="S32" s="17">
        <v>58.17</v>
      </c>
      <c r="T32" s="17">
        <v>55.68</v>
      </c>
      <c r="U32" s="17">
        <f t="shared" si="5"/>
        <v>-2.490000000000002</v>
      </c>
      <c r="V32" s="17">
        <v>39.5</v>
      </c>
      <c r="W32" s="17">
        <v>38.409999999999997</v>
      </c>
      <c r="X32" s="17">
        <f t="shared" si="6"/>
        <v>-1.0900000000000034</v>
      </c>
      <c r="Y32" s="17">
        <v>38.4</v>
      </c>
      <c r="Z32" s="17">
        <v>39.270000000000003</v>
      </c>
      <c r="AA32" s="17">
        <f t="shared" si="7"/>
        <v>0.87000000000000455</v>
      </c>
      <c r="AB32" s="17">
        <f t="shared" si="8"/>
        <v>36.592499999999994</v>
      </c>
      <c r="AC32" s="17">
        <f t="shared" si="9"/>
        <v>35.678750000000001</v>
      </c>
      <c r="AD32" s="17">
        <f t="shared" si="10"/>
        <v>-0.91374999999999318</v>
      </c>
      <c r="AE32" s="50">
        <v>4</v>
      </c>
    </row>
    <row r="33" spans="1:31">
      <c r="A33" s="15">
        <v>28</v>
      </c>
      <c r="B33" s="15" t="s">
        <v>11</v>
      </c>
      <c r="C33" s="63">
        <v>0</v>
      </c>
      <c r="D33" s="17">
        <v>46.16</v>
      </c>
      <c r="E33" s="17">
        <v>0</v>
      </c>
      <c r="F33" s="17">
        <f t="shared" si="0"/>
        <v>-46.16</v>
      </c>
      <c r="G33" s="17">
        <v>37.200000000000003</v>
      </c>
      <c r="H33" s="17">
        <v>0</v>
      </c>
      <c r="I33" s="17">
        <f t="shared" si="1"/>
        <v>-37.200000000000003</v>
      </c>
      <c r="J33" s="17">
        <v>28.4</v>
      </c>
      <c r="K33" s="17">
        <v>0</v>
      </c>
      <c r="L33" s="17">
        <f t="shared" si="2"/>
        <v>-28.4</v>
      </c>
      <c r="M33" s="17">
        <v>25.76</v>
      </c>
      <c r="N33" s="17">
        <v>0</v>
      </c>
      <c r="O33" s="17">
        <f t="shared" si="3"/>
        <v>-25.76</v>
      </c>
      <c r="P33" s="17">
        <v>34.4</v>
      </c>
      <c r="Q33" s="17">
        <v>0</v>
      </c>
      <c r="R33" s="17">
        <f t="shared" si="4"/>
        <v>-34.4</v>
      </c>
      <c r="S33" s="17">
        <v>60.5</v>
      </c>
      <c r="T33" s="17">
        <v>0</v>
      </c>
      <c r="U33" s="17">
        <f t="shared" si="5"/>
        <v>-60.5</v>
      </c>
      <c r="V33" s="17">
        <v>46</v>
      </c>
      <c r="W33" s="17">
        <v>0</v>
      </c>
      <c r="X33" s="17">
        <f t="shared" si="6"/>
        <v>-46</v>
      </c>
      <c r="Y33" s="17">
        <v>44</v>
      </c>
      <c r="Z33" s="17">
        <v>0</v>
      </c>
      <c r="AA33" s="17">
        <f t="shared" si="7"/>
        <v>-44</v>
      </c>
      <c r="AB33" s="17">
        <f t="shared" si="8"/>
        <v>40.302499999999995</v>
      </c>
      <c r="AC33" s="17">
        <f t="shared" si="9"/>
        <v>0</v>
      </c>
      <c r="AD33" s="17">
        <f t="shared" si="10"/>
        <v>-40.302499999999995</v>
      </c>
      <c r="AE33" s="50">
        <v>0</v>
      </c>
    </row>
    <row r="34" spans="1:31">
      <c r="B34" s="15" t="s">
        <v>59</v>
      </c>
      <c r="C34" s="22"/>
    </row>
  </sheetData>
  <sortState ref="B6:AE33">
    <sortCondition descending="1" ref="AC6:AC33"/>
  </sortState>
  <mergeCells count="18">
    <mergeCell ref="G4:I4"/>
    <mergeCell ref="AB4:AB5"/>
    <mergeCell ref="AC4:AC5"/>
    <mergeCell ref="AD4:AD5"/>
    <mergeCell ref="AE4:AE5"/>
    <mergeCell ref="A1:AE1"/>
    <mergeCell ref="A2:AE2"/>
    <mergeCell ref="A3:AE3"/>
    <mergeCell ref="J4:L4"/>
    <mergeCell ref="M4:O4"/>
    <mergeCell ref="P4:R4"/>
    <mergeCell ref="S4:U4"/>
    <mergeCell ref="V4:X4"/>
    <mergeCell ref="Y4:AA4"/>
    <mergeCell ref="A4:A5"/>
    <mergeCell ref="B4:B5"/>
    <mergeCell ref="C4:C5"/>
    <mergeCell ref="D4:F4"/>
  </mergeCells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G45"/>
  <sheetViews>
    <sheetView topLeftCell="J3" zoomScale="136" zoomScaleNormal="136" workbookViewId="0">
      <selection activeCell="D12" sqref="D12:AG12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7.5" style="20" customWidth="1"/>
    <col min="4" max="4" width="14.625" style="20" customWidth="1"/>
    <col min="5" max="5" width="2.5" style="20" customWidth="1"/>
    <col min="6" max="6" width="4.625" style="20" bestFit="1" customWidth="1"/>
    <col min="7" max="7" width="4.25" style="20" bestFit="1" customWidth="1"/>
    <col min="8" max="8" width="4.625" style="20" bestFit="1" customWidth="1"/>
    <col min="9" max="10" width="4.25" style="20" bestFit="1" customWidth="1"/>
    <col min="11" max="11" width="4.625" style="20" bestFit="1" customWidth="1"/>
    <col min="12" max="13" width="4.25" style="20" bestFit="1" customWidth="1"/>
    <col min="14" max="14" width="4.625" style="68" bestFit="1" customWidth="1"/>
    <col min="15" max="16" width="4.25" style="20" bestFit="1" customWidth="1"/>
    <col min="17" max="17" width="5.375" style="20" bestFit="1" customWidth="1"/>
    <col min="18" max="19" width="4.25" style="20" bestFit="1" customWidth="1"/>
    <col min="20" max="20" width="5.375" style="20" bestFit="1" customWidth="1"/>
    <col min="21" max="21" width="4.25" style="20" bestFit="1" customWidth="1"/>
    <col min="22" max="23" width="4.625" style="20" bestFit="1" customWidth="1"/>
    <col min="24" max="25" width="4.25" style="20" bestFit="1" customWidth="1"/>
    <col min="26" max="26" width="5.375" style="20" bestFit="1" customWidth="1"/>
    <col min="27" max="28" width="4.25" style="20" bestFit="1" customWidth="1"/>
    <col min="29" max="29" width="4.625" style="20" bestFit="1" customWidth="1"/>
    <col min="30" max="30" width="5.5" style="20" bestFit="1" customWidth="1"/>
    <col min="31" max="31" width="5" style="20" bestFit="1" customWidth="1"/>
    <col min="32" max="32" width="4.5" style="20" customWidth="1"/>
    <col min="33" max="33" width="3.125" style="51" bestFit="1" customWidth="1"/>
  </cols>
  <sheetData>
    <row r="1" spans="1:33" ht="24">
      <c r="C1" s="97" t="s">
        <v>110</v>
      </c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</row>
    <row r="2" spans="1:33" ht="24">
      <c r="C2" s="97" t="s">
        <v>42</v>
      </c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</row>
    <row r="3" spans="1:33" ht="24">
      <c r="C3" s="87" t="s">
        <v>102</v>
      </c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</row>
    <row r="4" spans="1:33">
      <c r="A4" s="99" t="s">
        <v>28</v>
      </c>
      <c r="B4" s="99" t="s">
        <v>60</v>
      </c>
      <c r="C4" s="99" t="s">
        <v>36</v>
      </c>
      <c r="D4" s="99" t="s">
        <v>30</v>
      </c>
      <c r="E4" s="99" t="s">
        <v>70</v>
      </c>
      <c r="F4" s="101" t="s">
        <v>31</v>
      </c>
      <c r="G4" s="101"/>
      <c r="H4" s="101"/>
      <c r="I4" s="101" t="s">
        <v>32</v>
      </c>
      <c r="J4" s="101"/>
      <c r="K4" s="101"/>
      <c r="L4" s="101" t="s">
        <v>33</v>
      </c>
      <c r="M4" s="101"/>
      <c r="N4" s="101"/>
      <c r="O4" s="101" t="s">
        <v>34</v>
      </c>
      <c r="P4" s="101"/>
      <c r="Q4" s="101"/>
      <c r="R4" s="101" t="s">
        <v>35</v>
      </c>
      <c r="S4" s="101"/>
      <c r="T4" s="101"/>
      <c r="U4" s="101" t="s">
        <v>37</v>
      </c>
      <c r="V4" s="101"/>
      <c r="W4" s="101"/>
      <c r="X4" s="101" t="s">
        <v>38</v>
      </c>
      <c r="Y4" s="101"/>
      <c r="Z4" s="101"/>
      <c r="AA4" s="101" t="s">
        <v>39</v>
      </c>
      <c r="AB4" s="101"/>
      <c r="AC4" s="101"/>
      <c r="AD4" s="102" t="s">
        <v>109</v>
      </c>
      <c r="AE4" s="102" t="s">
        <v>108</v>
      </c>
      <c r="AF4" s="102" t="s">
        <v>68</v>
      </c>
      <c r="AG4" s="107" t="s">
        <v>62</v>
      </c>
    </row>
    <row r="5" spans="1:33">
      <c r="A5" s="100"/>
      <c r="B5" s="100"/>
      <c r="C5" s="100"/>
      <c r="D5" s="100"/>
      <c r="E5" s="100"/>
      <c r="F5" s="54" t="s">
        <v>63</v>
      </c>
      <c r="G5" s="54" t="s">
        <v>106</v>
      </c>
      <c r="H5" s="14" t="s">
        <v>61</v>
      </c>
      <c r="I5" s="54" t="s">
        <v>63</v>
      </c>
      <c r="J5" s="54" t="s">
        <v>106</v>
      </c>
      <c r="K5" s="14" t="s">
        <v>61</v>
      </c>
      <c r="L5" s="54" t="s">
        <v>63</v>
      </c>
      <c r="M5" s="54" t="s">
        <v>106</v>
      </c>
      <c r="N5" s="67" t="s">
        <v>61</v>
      </c>
      <c r="O5" s="54" t="s">
        <v>63</v>
      </c>
      <c r="P5" s="54" t="s">
        <v>106</v>
      </c>
      <c r="Q5" s="14" t="s">
        <v>61</v>
      </c>
      <c r="R5" s="54" t="s">
        <v>63</v>
      </c>
      <c r="S5" s="54" t="s">
        <v>106</v>
      </c>
      <c r="T5" s="14" t="s">
        <v>61</v>
      </c>
      <c r="U5" s="54" t="s">
        <v>63</v>
      </c>
      <c r="V5" s="54" t="s">
        <v>106</v>
      </c>
      <c r="W5" s="14" t="s">
        <v>61</v>
      </c>
      <c r="X5" s="54" t="s">
        <v>63</v>
      </c>
      <c r="Y5" s="54" t="s">
        <v>106</v>
      </c>
      <c r="Z5" s="14" t="s">
        <v>61</v>
      </c>
      <c r="AA5" s="54" t="s">
        <v>63</v>
      </c>
      <c r="AB5" s="54" t="s">
        <v>106</v>
      </c>
      <c r="AC5" s="14" t="s">
        <v>61</v>
      </c>
      <c r="AD5" s="102"/>
      <c r="AE5" s="102"/>
      <c r="AF5" s="102"/>
      <c r="AG5" s="107"/>
    </row>
    <row r="6" spans="1:33">
      <c r="A6" s="55"/>
      <c r="B6" s="55"/>
      <c r="C6" s="55"/>
      <c r="D6" s="55" t="s">
        <v>98</v>
      </c>
      <c r="E6" s="55"/>
      <c r="F6" s="54"/>
      <c r="G6" s="54"/>
      <c r="H6" s="14"/>
      <c r="I6" s="54"/>
      <c r="J6" s="54"/>
      <c r="K6" s="14"/>
      <c r="L6" s="54"/>
      <c r="M6" s="54"/>
      <c r="N6" s="67"/>
      <c r="O6" s="54"/>
      <c r="P6" s="54"/>
      <c r="Q6" s="14"/>
      <c r="R6" s="54"/>
      <c r="S6" s="54"/>
      <c r="T6" s="14"/>
      <c r="U6" s="54"/>
      <c r="V6" s="54"/>
      <c r="W6" s="14"/>
      <c r="X6" s="54"/>
      <c r="Y6" s="54"/>
      <c r="Z6" s="14"/>
      <c r="AA6" s="54"/>
      <c r="AB6" s="54"/>
      <c r="AC6" s="14"/>
      <c r="AD6" s="52"/>
      <c r="AE6" s="52"/>
      <c r="AF6" s="52"/>
      <c r="AG6" s="70"/>
    </row>
    <row r="7" spans="1:33">
      <c r="A7" s="15">
        <v>1</v>
      </c>
      <c r="B7" s="15">
        <v>17</v>
      </c>
      <c r="C7" s="15">
        <v>1</v>
      </c>
      <c r="D7" s="15" t="s">
        <v>2</v>
      </c>
      <c r="E7" s="63">
        <v>18</v>
      </c>
      <c r="F7" s="17">
        <v>47.39</v>
      </c>
      <c r="G7" s="17">
        <v>38.590000000000003</v>
      </c>
      <c r="H7" s="17">
        <f>G7-F7</f>
        <v>-8.7999999999999972</v>
      </c>
      <c r="I7" s="17">
        <v>43.43</v>
      </c>
      <c r="J7" s="17">
        <v>51.56</v>
      </c>
      <c r="K7" s="17">
        <f>J7-I7</f>
        <v>8.1300000000000026</v>
      </c>
      <c r="L7" s="17">
        <v>27</v>
      </c>
      <c r="M7" s="17">
        <v>25.56</v>
      </c>
      <c r="N7" s="17">
        <f>M7-L7</f>
        <v>-1.4400000000000013</v>
      </c>
      <c r="O7" s="17">
        <v>23.94</v>
      </c>
      <c r="P7" s="17">
        <v>26.22</v>
      </c>
      <c r="Q7" s="17">
        <f>P7-O7</f>
        <v>2.2799999999999976</v>
      </c>
      <c r="R7" s="17">
        <v>41.86</v>
      </c>
      <c r="S7" s="17">
        <v>41.11</v>
      </c>
      <c r="T7" s="17">
        <f>S7-R7</f>
        <v>-0.75</v>
      </c>
      <c r="U7" s="17">
        <v>60.89</v>
      </c>
      <c r="V7" s="17">
        <v>60.83</v>
      </c>
      <c r="W7" s="17">
        <f>V7-U7</f>
        <v>-6.0000000000002274E-2</v>
      </c>
      <c r="X7" s="17">
        <v>43.93</v>
      </c>
      <c r="Y7" s="17">
        <v>40</v>
      </c>
      <c r="Z7" s="17">
        <f>Y7-X7</f>
        <v>-3.9299999999999997</v>
      </c>
      <c r="AA7" s="17">
        <v>50.43</v>
      </c>
      <c r="AB7" s="17">
        <v>47</v>
      </c>
      <c r="AC7" s="17">
        <f>AB7-AA7</f>
        <v>-3.4299999999999997</v>
      </c>
      <c r="AD7" s="17">
        <f t="shared" ref="AD7:AE11" si="0">(F7+I7+L7+O7+R7+U7+X7+AA7)/8</f>
        <v>42.358750000000001</v>
      </c>
      <c r="AE7" s="17">
        <f t="shared" si="0"/>
        <v>41.358750000000001</v>
      </c>
      <c r="AF7" s="17">
        <f>AE7-AD7</f>
        <v>-1</v>
      </c>
      <c r="AG7" s="50">
        <v>2</v>
      </c>
    </row>
    <row r="8" spans="1:33">
      <c r="A8" s="15">
        <v>1</v>
      </c>
      <c r="B8" s="15">
        <v>25</v>
      </c>
      <c r="C8" s="15">
        <v>2</v>
      </c>
      <c r="D8" s="15" t="s">
        <v>4</v>
      </c>
      <c r="E8" s="63">
        <v>15</v>
      </c>
      <c r="F8" s="17">
        <v>43.68</v>
      </c>
      <c r="G8" s="17">
        <v>38.18</v>
      </c>
      <c r="H8" s="17">
        <f>G8-F8</f>
        <v>-5.5</v>
      </c>
      <c r="I8" s="17">
        <v>43</v>
      </c>
      <c r="J8" s="17">
        <v>52.4</v>
      </c>
      <c r="K8" s="17">
        <f>J8-I8</f>
        <v>9.3999999999999986</v>
      </c>
      <c r="L8" s="17">
        <v>30.75</v>
      </c>
      <c r="M8" s="17">
        <v>26.8</v>
      </c>
      <c r="N8" s="17">
        <f>M8-L8</f>
        <v>-3.9499999999999993</v>
      </c>
      <c r="O8" s="17">
        <v>20.5</v>
      </c>
      <c r="P8" s="17">
        <v>23.89</v>
      </c>
      <c r="Q8" s="17">
        <f>P8-O8</f>
        <v>3.3900000000000006</v>
      </c>
      <c r="R8" s="17">
        <v>31.25</v>
      </c>
      <c r="S8" s="17">
        <v>36.799999999999997</v>
      </c>
      <c r="T8" s="17">
        <f>S8-R8</f>
        <v>5.5499999999999972</v>
      </c>
      <c r="U8" s="17">
        <v>57.81</v>
      </c>
      <c r="V8" s="17">
        <v>60.5</v>
      </c>
      <c r="W8" s="17">
        <f>V8-U8</f>
        <v>2.6899999999999977</v>
      </c>
      <c r="X8" s="17">
        <v>45.31</v>
      </c>
      <c r="Y8" s="17">
        <v>41.67</v>
      </c>
      <c r="Z8" s="17">
        <f>Y8-X8</f>
        <v>-3.6400000000000006</v>
      </c>
      <c r="AA8" s="17">
        <v>47.75</v>
      </c>
      <c r="AB8" s="17">
        <v>48.13</v>
      </c>
      <c r="AC8" s="17">
        <f>AB8-AA8</f>
        <v>0.38000000000000256</v>
      </c>
      <c r="AD8" s="17">
        <f t="shared" si="0"/>
        <v>40.006250000000001</v>
      </c>
      <c r="AE8" s="17">
        <f t="shared" si="0"/>
        <v>41.046250000000001</v>
      </c>
      <c r="AF8" s="17">
        <f>AE8-AD8</f>
        <v>1.0399999999999991</v>
      </c>
      <c r="AG8" s="50">
        <v>5</v>
      </c>
    </row>
    <row r="9" spans="1:33">
      <c r="A9" s="15">
        <v>1</v>
      </c>
      <c r="B9" s="15">
        <v>11</v>
      </c>
      <c r="C9" s="15">
        <v>3</v>
      </c>
      <c r="D9" s="15" t="s">
        <v>0</v>
      </c>
      <c r="E9" s="63">
        <v>17</v>
      </c>
      <c r="F9" s="17">
        <v>48.13</v>
      </c>
      <c r="G9" s="17">
        <v>36.51</v>
      </c>
      <c r="H9" s="17">
        <f>G9-F9</f>
        <v>-11.620000000000005</v>
      </c>
      <c r="I9" s="17">
        <v>38.590000000000003</v>
      </c>
      <c r="J9" s="17">
        <v>46.35</v>
      </c>
      <c r="K9" s="17">
        <f>J9-I9</f>
        <v>7.759999999999998</v>
      </c>
      <c r="L9" s="17">
        <v>30.35</v>
      </c>
      <c r="M9" s="17">
        <v>25.76</v>
      </c>
      <c r="N9" s="17">
        <f>M9-L9</f>
        <v>-4.59</v>
      </c>
      <c r="O9" s="17">
        <v>24.56</v>
      </c>
      <c r="P9" s="17">
        <v>29.6</v>
      </c>
      <c r="Q9" s="17">
        <f>P9-O9</f>
        <v>5.0400000000000027</v>
      </c>
      <c r="R9" s="17">
        <v>35.18</v>
      </c>
      <c r="S9" s="17">
        <v>37.53</v>
      </c>
      <c r="T9" s="17">
        <f>S9-R9</f>
        <v>2.3500000000000014</v>
      </c>
      <c r="U9" s="17">
        <v>66.180000000000007</v>
      </c>
      <c r="V9" s="17">
        <v>60.74</v>
      </c>
      <c r="W9" s="17">
        <f>V9-U9</f>
        <v>-5.4400000000000048</v>
      </c>
      <c r="X9" s="17">
        <v>42.5</v>
      </c>
      <c r="Y9" s="17">
        <v>44.26</v>
      </c>
      <c r="Z9" s="17">
        <f>Y9-X9</f>
        <v>1.759999999999998</v>
      </c>
      <c r="AA9" s="17">
        <v>51.41</v>
      </c>
      <c r="AB9" s="17">
        <v>44.12</v>
      </c>
      <c r="AC9" s="17">
        <f>AB9-AA9</f>
        <v>-7.2899999999999991</v>
      </c>
      <c r="AD9" s="17">
        <f t="shared" si="0"/>
        <v>42.112499999999997</v>
      </c>
      <c r="AE9" s="17">
        <f t="shared" si="0"/>
        <v>40.608750000000001</v>
      </c>
      <c r="AF9" s="17">
        <f>AE9-AD9</f>
        <v>-1.5037499999999966</v>
      </c>
      <c r="AG9" s="50">
        <v>4</v>
      </c>
    </row>
    <row r="10" spans="1:33">
      <c r="A10" s="15">
        <v>1</v>
      </c>
      <c r="B10" s="15">
        <v>20</v>
      </c>
      <c r="C10" s="15">
        <v>4</v>
      </c>
      <c r="D10" s="15" t="s">
        <v>3</v>
      </c>
      <c r="E10" s="63">
        <v>12</v>
      </c>
      <c r="F10" s="17">
        <v>46.74</v>
      </c>
      <c r="G10" s="17">
        <v>31.04</v>
      </c>
      <c r="H10" s="17">
        <f>G10-F10</f>
        <v>-15.700000000000003</v>
      </c>
      <c r="I10" s="17">
        <v>42.8</v>
      </c>
      <c r="J10" s="17">
        <v>47.33</v>
      </c>
      <c r="K10" s="17">
        <f>J10-I10</f>
        <v>4.5300000000000011</v>
      </c>
      <c r="L10" s="17">
        <v>24.9</v>
      </c>
      <c r="M10" s="17">
        <v>24.17</v>
      </c>
      <c r="N10" s="17">
        <f>M10-L10</f>
        <v>-0.72999999999999687</v>
      </c>
      <c r="O10" s="17">
        <v>23.32</v>
      </c>
      <c r="P10" s="17">
        <v>24.93</v>
      </c>
      <c r="Q10" s="17">
        <f>P10-O10</f>
        <v>1.6099999999999994</v>
      </c>
      <c r="R10" s="17">
        <v>41.1</v>
      </c>
      <c r="S10" s="17">
        <v>42.5</v>
      </c>
      <c r="T10" s="17">
        <f>S10-R10</f>
        <v>1.3999999999999986</v>
      </c>
      <c r="U10" s="17">
        <v>62.5</v>
      </c>
      <c r="V10" s="17">
        <v>58.33</v>
      </c>
      <c r="W10" s="17">
        <f>V10-U10</f>
        <v>-4.1700000000000017</v>
      </c>
      <c r="X10" s="17">
        <v>42.88</v>
      </c>
      <c r="Y10" s="17">
        <v>40.42</v>
      </c>
      <c r="Z10" s="17">
        <f>Y10-X10</f>
        <v>-2.4600000000000009</v>
      </c>
      <c r="AA10" s="17">
        <v>45.8</v>
      </c>
      <c r="AB10" s="17">
        <v>39.33</v>
      </c>
      <c r="AC10" s="17">
        <f>AB10-AA10</f>
        <v>-6.4699999999999989</v>
      </c>
      <c r="AD10" s="17">
        <f t="shared" si="0"/>
        <v>41.255000000000003</v>
      </c>
      <c r="AE10" s="17">
        <f t="shared" si="0"/>
        <v>38.506250000000001</v>
      </c>
      <c r="AF10" s="17">
        <f>AE10-AD10</f>
        <v>-2.7487500000000011</v>
      </c>
      <c r="AG10" s="50">
        <v>3</v>
      </c>
    </row>
    <row r="11" spans="1:33">
      <c r="A11" s="15">
        <v>1</v>
      </c>
      <c r="B11" s="15">
        <v>12</v>
      </c>
      <c r="C11" s="15">
        <v>5</v>
      </c>
      <c r="D11" s="15" t="s">
        <v>1</v>
      </c>
      <c r="E11" s="63">
        <v>8</v>
      </c>
      <c r="F11" s="17">
        <v>40.85</v>
      </c>
      <c r="G11" s="17">
        <v>34.950000000000003</v>
      </c>
      <c r="H11" s="17">
        <f>G11-F11</f>
        <v>-5.8999999999999986</v>
      </c>
      <c r="I11" s="17">
        <v>37.33</v>
      </c>
      <c r="J11" s="17">
        <v>51.75</v>
      </c>
      <c r="K11" s="17">
        <f>J11-I11</f>
        <v>14.420000000000002</v>
      </c>
      <c r="L11" s="17">
        <v>27</v>
      </c>
      <c r="M11" s="17">
        <v>23.75</v>
      </c>
      <c r="N11" s="17">
        <f>M11-L11</f>
        <v>-3.25</v>
      </c>
      <c r="O11" s="17">
        <v>27.87</v>
      </c>
      <c r="P11" s="17">
        <v>21.2</v>
      </c>
      <c r="Q11" s="17">
        <f>P11-O11</f>
        <v>-6.6700000000000017</v>
      </c>
      <c r="R11" s="17">
        <v>34</v>
      </c>
      <c r="S11" s="17">
        <v>31</v>
      </c>
      <c r="T11" s="17">
        <f>S11-R11</f>
        <v>-3</v>
      </c>
      <c r="U11" s="17">
        <v>64.17</v>
      </c>
      <c r="V11" s="17">
        <v>59.38</v>
      </c>
      <c r="W11" s="17">
        <f>V11-U11</f>
        <v>-4.7899999999999991</v>
      </c>
      <c r="X11" s="17">
        <v>44.58</v>
      </c>
      <c r="Y11" s="17">
        <v>36.25</v>
      </c>
      <c r="Z11" s="17">
        <f>Y11-X11</f>
        <v>-8.3299999999999983</v>
      </c>
      <c r="AA11" s="17">
        <v>48</v>
      </c>
      <c r="AB11" s="17">
        <v>46</v>
      </c>
      <c r="AC11" s="17">
        <f>AB11-AA11</f>
        <v>-2</v>
      </c>
      <c r="AD11" s="17">
        <f t="shared" si="0"/>
        <v>40.475000000000001</v>
      </c>
      <c r="AE11" s="17">
        <f t="shared" si="0"/>
        <v>38.034999999999997</v>
      </c>
      <c r="AF11" s="17">
        <f>AE11-AD11</f>
        <v>-2.4400000000000048</v>
      </c>
      <c r="AG11" s="50">
        <v>1</v>
      </c>
    </row>
    <row r="12" spans="1:33">
      <c r="A12" s="15"/>
      <c r="B12" s="15"/>
      <c r="C12" s="15"/>
      <c r="D12" s="15" t="s">
        <v>130</v>
      </c>
      <c r="E12" s="63">
        <f>SUM(E7:E11)</f>
        <v>70</v>
      </c>
      <c r="F12" s="17">
        <f>AVERAGE(F7:F11)</f>
        <v>45.357999999999997</v>
      </c>
      <c r="G12" s="17">
        <f t="shared" ref="G12:AF12" si="1">AVERAGE(G7:G11)</f>
        <v>35.853999999999999</v>
      </c>
      <c r="H12" s="17">
        <f t="shared" si="1"/>
        <v>-9.5040000000000013</v>
      </c>
      <c r="I12" s="17">
        <f t="shared" si="1"/>
        <v>41.029999999999994</v>
      </c>
      <c r="J12" s="17">
        <f t="shared" si="1"/>
        <v>49.878</v>
      </c>
      <c r="K12" s="17">
        <f t="shared" si="1"/>
        <v>8.8480000000000008</v>
      </c>
      <c r="L12" s="17">
        <f t="shared" si="1"/>
        <v>28</v>
      </c>
      <c r="M12" s="17">
        <f t="shared" si="1"/>
        <v>25.208000000000002</v>
      </c>
      <c r="N12" s="17">
        <f t="shared" si="1"/>
        <v>-2.7919999999999994</v>
      </c>
      <c r="O12" s="17">
        <f t="shared" si="1"/>
        <v>24.038</v>
      </c>
      <c r="P12" s="17">
        <f t="shared" si="1"/>
        <v>25.168000000000003</v>
      </c>
      <c r="Q12" s="17">
        <f t="shared" si="1"/>
        <v>1.1299999999999997</v>
      </c>
      <c r="R12" s="17">
        <f t="shared" si="1"/>
        <v>36.677999999999997</v>
      </c>
      <c r="S12" s="17">
        <f t="shared" si="1"/>
        <v>37.787999999999997</v>
      </c>
      <c r="T12" s="17">
        <f t="shared" si="1"/>
        <v>1.1099999999999994</v>
      </c>
      <c r="U12" s="17">
        <f t="shared" si="1"/>
        <v>62.31</v>
      </c>
      <c r="V12" s="17">
        <f t="shared" si="1"/>
        <v>59.955999999999996</v>
      </c>
      <c r="W12" s="17">
        <f t="shared" si="1"/>
        <v>-2.3540000000000019</v>
      </c>
      <c r="X12" s="17">
        <f t="shared" si="1"/>
        <v>43.839999999999996</v>
      </c>
      <c r="Y12" s="17">
        <f t="shared" si="1"/>
        <v>40.520000000000003</v>
      </c>
      <c r="Z12" s="17">
        <f t="shared" si="1"/>
        <v>-3.3200000000000003</v>
      </c>
      <c r="AA12" s="17">
        <f t="shared" si="1"/>
        <v>48.677999999999997</v>
      </c>
      <c r="AB12" s="17">
        <f t="shared" si="1"/>
        <v>44.915999999999997</v>
      </c>
      <c r="AC12" s="17">
        <f t="shared" si="1"/>
        <v>-3.7619999999999991</v>
      </c>
      <c r="AD12" s="17">
        <f t="shared" si="1"/>
        <v>41.241500000000002</v>
      </c>
      <c r="AE12" s="17">
        <f t="shared" si="1"/>
        <v>39.911000000000001</v>
      </c>
      <c r="AF12" s="17">
        <f t="shared" si="1"/>
        <v>-1.3305000000000007</v>
      </c>
      <c r="AG12" s="50">
        <v>3</v>
      </c>
    </row>
    <row r="13" spans="1:33">
      <c r="A13" s="15"/>
      <c r="B13" s="15"/>
      <c r="C13" s="15"/>
      <c r="D13" s="18" t="s">
        <v>95</v>
      </c>
      <c r="E13" s="63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50"/>
    </row>
    <row r="14" spans="1:33">
      <c r="A14" s="15">
        <v>2</v>
      </c>
      <c r="B14" s="15">
        <v>18</v>
      </c>
      <c r="C14" s="15">
        <v>1</v>
      </c>
      <c r="D14" s="15" t="s">
        <v>8</v>
      </c>
      <c r="E14" s="63">
        <v>12</v>
      </c>
      <c r="F14" s="17">
        <v>44.59</v>
      </c>
      <c r="G14" s="17">
        <v>43.75</v>
      </c>
      <c r="H14" s="17">
        <f>G14-F14</f>
        <v>-0.84000000000000341</v>
      </c>
      <c r="I14" s="17">
        <v>34.67</v>
      </c>
      <c r="J14" s="17">
        <v>51.5</v>
      </c>
      <c r="K14" s="17">
        <f>J14-I14</f>
        <v>16.829999999999998</v>
      </c>
      <c r="L14" s="17">
        <v>27.33</v>
      </c>
      <c r="M14" s="17">
        <v>23.5</v>
      </c>
      <c r="N14" s="17">
        <f>M14-L14</f>
        <v>-3.8299999999999983</v>
      </c>
      <c r="O14" s="17">
        <v>20.8</v>
      </c>
      <c r="P14" s="17">
        <v>31.8</v>
      </c>
      <c r="Q14" s="17">
        <f>P14-O14</f>
        <v>11</v>
      </c>
      <c r="R14" s="17">
        <v>32.799999999999997</v>
      </c>
      <c r="S14" s="17">
        <v>42</v>
      </c>
      <c r="T14" s="17">
        <f>S14-R14</f>
        <v>9.2000000000000028</v>
      </c>
      <c r="U14" s="17">
        <v>60.5</v>
      </c>
      <c r="V14" s="17">
        <v>66.67</v>
      </c>
      <c r="W14" s="17">
        <f>V14-U14</f>
        <v>6.1700000000000017</v>
      </c>
      <c r="X14" s="17">
        <v>48.17</v>
      </c>
      <c r="Y14" s="17">
        <v>48.54</v>
      </c>
      <c r="Z14" s="17">
        <f>Y14-X14</f>
        <v>0.36999999999999744</v>
      </c>
      <c r="AA14" s="17">
        <v>45.33</v>
      </c>
      <c r="AB14" s="17">
        <v>52</v>
      </c>
      <c r="AC14" s="17">
        <f>AB14-AA14</f>
        <v>6.6700000000000017</v>
      </c>
      <c r="AD14" s="17">
        <f t="shared" ref="AD14:AE17" si="2">(F14+I14+L14+O14+R14+U14+X14+AA14)/8</f>
        <v>39.27375</v>
      </c>
      <c r="AE14" s="17">
        <f t="shared" si="2"/>
        <v>44.970000000000006</v>
      </c>
      <c r="AF14" s="17">
        <f>AE14-AD14</f>
        <v>5.6962500000000063</v>
      </c>
      <c r="AG14" s="50">
        <v>6</v>
      </c>
    </row>
    <row r="15" spans="1:33">
      <c r="A15" s="15">
        <v>2</v>
      </c>
      <c r="B15" s="15">
        <v>4</v>
      </c>
      <c r="C15" s="15">
        <v>2</v>
      </c>
      <c r="D15" s="15" t="s">
        <v>6</v>
      </c>
      <c r="E15" s="63">
        <v>16</v>
      </c>
      <c r="F15" s="17">
        <v>45.65</v>
      </c>
      <c r="G15" s="17">
        <v>39.19</v>
      </c>
      <c r="H15" s="17">
        <f>G15-F15</f>
        <v>-6.4600000000000009</v>
      </c>
      <c r="I15" s="17">
        <v>40</v>
      </c>
      <c r="J15" s="17">
        <v>49.25</v>
      </c>
      <c r="K15" s="17">
        <f>J15-I15</f>
        <v>9.25</v>
      </c>
      <c r="L15" s="17">
        <v>33.33</v>
      </c>
      <c r="M15" s="17">
        <v>26.88</v>
      </c>
      <c r="N15" s="17">
        <f>M15-L15</f>
        <v>-6.4499999999999993</v>
      </c>
      <c r="O15" s="17">
        <v>23.73</v>
      </c>
      <c r="P15" s="17">
        <v>27.6</v>
      </c>
      <c r="Q15" s="17">
        <f>P15-O15</f>
        <v>3.870000000000001</v>
      </c>
      <c r="R15" s="17">
        <v>37.17</v>
      </c>
      <c r="S15" s="17">
        <v>39.880000000000003</v>
      </c>
      <c r="T15" s="17">
        <f>S15-R15</f>
        <v>2.7100000000000009</v>
      </c>
      <c r="U15" s="17">
        <v>65.63</v>
      </c>
      <c r="V15" s="17">
        <v>62.97</v>
      </c>
      <c r="W15" s="17">
        <f>V15-U15</f>
        <v>-2.6599999999999966</v>
      </c>
      <c r="X15" s="17">
        <v>45.63</v>
      </c>
      <c r="Y15" s="17">
        <v>41.25</v>
      </c>
      <c r="Z15" s="17">
        <f>Y15-X15</f>
        <v>-4.3800000000000026</v>
      </c>
      <c r="AA15" s="17">
        <v>45.67</v>
      </c>
      <c r="AB15" s="17">
        <v>47.38</v>
      </c>
      <c r="AC15" s="17">
        <f>AB15-AA15</f>
        <v>1.7100000000000009</v>
      </c>
      <c r="AD15" s="17">
        <f t="shared" si="2"/>
        <v>42.10125</v>
      </c>
      <c r="AE15" s="17">
        <f t="shared" si="2"/>
        <v>41.8</v>
      </c>
      <c r="AF15" s="17">
        <f>AE15-AD15</f>
        <v>-0.30125000000000313</v>
      </c>
      <c r="AG15" s="50">
        <v>4</v>
      </c>
    </row>
    <row r="16" spans="1:33">
      <c r="A16" s="15">
        <v>2</v>
      </c>
      <c r="B16" s="15">
        <v>7</v>
      </c>
      <c r="C16" s="15">
        <v>3</v>
      </c>
      <c r="D16" s="15" t="s">
        <v>7</v>
      </c>
      <c r="E16" s="63">
        <v>36</v>
      </c>
      <c r="F16" s="17">
        <v>43.3</v>
      </c>
      <c r="G16" s="17">
        <v>34.31</v>
      </c>
      <c r="H16" s="17">
        <f>G16-F16</f>
        <v>-8.9899999999999949</v>
      </c>
      <c r="I16" s="17">
        <v>37.03</v>
      </c>
      <c r="J16" s="17">
        <v>45.11</v>
      </c>
      <c r="K16" s="17">
        <f>J16-I16</f>
        <v>8.0799999999999983</v>
      </c>
      <c r="L16" s="17">
        <v>27.66</v>
      </c>
      <c r="M16" s="17">
        <v>26.89</v>
      </c>
      <c r="N16" s="17">
        <f>M16-L16</f>
        <v>-0.76999999999999957</v>
      </c>
      <c r="O16" s="17">
        <v>25.97</v>
      </c>
      <c r="P16" s="17">
        <v>24.82</v>
      </c>
      <c r="Q16" s="17">
        <f>P16-O16</f>
        <v>-1.1499999999999986</v>
      </c>
      <c r="R16" s="17">
        <v>35.93</v>
      </c>
      <c r="S16" s="17">
        <v>34.39</v>
      </c>
      <c r="T16" s="17">
        <f>S16-R16</f>
        <v>-1.5399999999999991</v>
      </c>
      <c r="U16" s="17">
        <v>60</v>
      </c>
      <c r="V16" s="17">
        <v>53.54</v>
      </c>
      <c r="W16" s="17">
        <f>V16-U16</f>
        <v>-6.4600000000000009</v>
      </c>
      <c r="X16" s="17">
        <v>40</v>
      </c>
      <c r="Y16" s="17">
        <v>38.26</v>
      </c>
      <c r="Z16" s="17">
        <f>Y16-X16</f>
        <v>-1.740000000000002</v>
      </c>
      <c r="AA16" s="17">
        <v>46.07</v>
      </c>
      <c r="AB16" s="17">
        <v>41.78</v>
      </c>
      <c r="AC16" s="17">
        <f>AB16-AA16</f>
        <v>-4.2899999999999991</v>
      </c>
      <c r="AD16" s="17">
        <f t="shared" si="2"/>
        <v>39.494999999999997</v>
      </c>
      <c r="AE16" s="17">
        <f t="shared" si="2"/>
        <v>37.387500000000003</v>
      </c>
      <c r="AF16" s="17">
        <f>AE16-AD16</f>
        <v>-2.1074999999999946</v>
      </c>
      <c r="AG16" s="50">
        <v>1</v>
      </c>
    </row>
    <row r="17" spans="1:33">
      <c r="A17" s="15">
        <v>2</v>
      </c>
      <c r="B17" s="15">
        <v>27</v>
      </c>
      <c r="C17" s="15">
        <v>4</v>
      </c>
      <c r="D17" s="15" t="s">
        <v>5</v>
      </c>
      <c r="E17" s="63">
        <v>37</v>
      </c>
      <c r="F17" s="17">
        <v>45.32</v>
      </c>
      <c r="G17" s="17">
        <v>33.119999999999997</v>
      </c>
      <c r="H17" s="17">
        <f>G17-F17</f>
        <v>-12.200000000000003</v>
      </c>
      <c r="I17" s="17">
        <v>42</v>
      </c>
      <c r="J17" s="17">
        <v>44.11</v>
      </c>
      <c r="K17" s="17">
        <f>J17-I17</f>
        <v>2.1099999999999994</v>
      </c>
      <c r="L17" s="17">
        <v>33.33</v>
      </c>
      <c r="M17" s="17">
        <v>24.65</v>
      </c>
      <c r="N17" s="17">
        <f>M17-L17</f>
        <v>-8.68</v>
      </c>
      <c r="O17" s="17">
        <v>23.38</v>
      </c>
      <c r="P17" s="17">
        <v>25.84</v>
      </c>
      <c r="Q17" s="17">
        <f>P17-O17</f>
        <v>2.4600000000000009</v>
      </c>
      <c r="R17" s="17">
        <v>39.11</v>
      </c>
      <c r="S17" s="17">
        <v>34.92</v>
      </c>
      <c r="T17" s="17">
        <f>S17-R17</f>
        <v>-4.1899999999999977</v>
      </c>
      <c r="U17" s="17">
        <v>64.58</v>
      </c>
      <c r="V17" s="17">
        <v>55.61</v>
      </c>
      <c r="W17" s="17">
        <f>V17-U17</f>
        <v>-8.9699999999999989</v>
      </c>
      <c r="X17" s="17">
        <v>42.64</v>
      </c>
      <c r="Y17" s="17">
        <v>38.450000000000003</v>
      </c>
      <c r="Z17" s="17">
        <f>Y17-X17</f>
        <v>-4.1899999999999977</v>
      </c>
      <c r="AA17" s="17">
        <v>45.78</v>
      </c>
      <c r="AB17" s="17">
        <v>40.92</v>
      </c>
      <c r="AC17" s="17">
        <f>AB17-AA17</f>
        <v>-4.8599999999999994</v>
      </c>
      <c r="AD17" s="17">
        <f t="shared" si="2"/>
        <v>42.017499999999998</v>
      </c>
      <c r="AE17" s="17">
        <f t="shared" si="2"/>
        <v>37.202500000000001</v>
      </c>
      <c r="AF17" s="17">
        <f>AE17-AD17</f>
        <v>-4.8149999999999977</v>
      </c>
      <c r="AG17" s="50">
        <v>2</v>
      </c>
    </row>
    <row r="18" spans="1:33">
      <c r="A18" s="15"/>
      <c r="B18" s="15"/>
      <c r="C18" s="15"/>
      <c r="D18" s="15" t="s">
        <v>130</v>
      </c>
      <c r="E18" s="111">
        <f>SUM(E14:E17)</f>
        <v>101</v>
      </c>
      <c r="F18" s="17">
        <f>AVERAGE(F14:F17)</f>
        <v>44.715000000000003</v>
      </c>
      <c r="G18" s="17">
        <f t="shared" ref="G18:AF18" si="3">AVERAGE(G14:G17)</f>
        <v>37.592500000000001</v>
      </c>
      <c r="H18" s="17">
        <f t="shared" si="3"/>
        <v>-7.1225000000000005</v>
      </c>
      <c r="I18" s="17">
        <f t="shared" si="3"/>
        <v>38.424999999999997</v>
      </c>
      <c r="J18" s="17">
        <f t="shared" si="3"/>
        <v>47.492500000000007</v>
      </c>
      <c r="K18" s="17">
        <f t="shared" si="3"/>
        <v>9.067499999999999</v>
      </c>
      <c r="L18" s="17">
        <f t="shared" si="3"/>
        <v>30.412499999999998</v>
      </c>
      <c r="M18" s="17">
        <f t="shared" si="3"/>
        <v>25.479999999999997</v>
      </c>
      <c r="N18" s="17">
        <f t="shared" si="3"/>
        <v>-4.9324999999999992</v>
      </c>
      <c r="O18" s="17">
        <f t="shared" si="3"/>
        <v>23.47</v>
      </c>
      <c r="P18" s="17">
        <f t="shared" si="3"/>
        <v>27.515000000000001</v>
      </c>
      <c r="Q18" s="17">
        <f t="shared" si="3"/>
        <v>4.0450000000000008</v>
      </c>
      <c r="R18" s="17">
        <f t="shared" si="3"/>
        <v>36.252499999999998</v>
      </c>
      <c r="S18" s="17">
        <f t="shared" si="3"/>
        <v>37.797499999999999</v>
      </c>
      <c r="T18" s="17">
        <f t="shared" si="3"/>
        <v>1.5450000000000017</v>
      </c>
      <c r="U18" s="17">
        <f t="shared" si="3"/>
        <v>62.677499999999995</v>
      </c>
      <c r="V18" s="17">
        <f t="shared" si="3"/>
        <v>59.697499999999991</v>
      </c>
      <c r="W18" s="17">
        <f t="shared" si="3"/>
        <v>-2.9799999999999986</v>
      </c>
      <c r="X18" s="17">
        <f t="shared" si="3"/>
        <v>44.11</v>
      </c>
      <c r="Y18" s="17">
        <f t="shared" si="3"/>
        <v>41.625</v>
      </c>
      <c r="Z18" s="17">
        <f t="shared" si="3"/>
        <v>-2.4850000000000012</v>
      </c>
      <c r="AA18" s="17">
        <f t="shared" si="3"/>
        <v>45.712499999999999</v>
      </c>
      <c r="AB18" s="17">
        <f t="shared" si="3"/>
        <v>45.519999999999996</v>
      </c>
      <c r="AC18" s="17">
        <f t="shared" si="3"/>
        <v>-0.19249999999999901</v>
      </c>
      <c r="AD18" s="17">
        <f t="shared" si="3"/>
        <v>40.721874999999997</v>
      </c>
      <c r="AE18" s="17">
        <f t="shared" si="3"/>
        <v>40.340000000000003</v>
      </c>
      <c r="AF18" s="17">
        <f t="shared" si="3"/>
        <v>-0.3818749999999973</v>
      </c>
      <c r="AG18" s="50">
        <v>3</v>
      </c>
    </row>
    <row r="19" spans="1:33">
      <c r="A19" s="15"/>
      <c r="B19" s="15"/>
      <c r="C19" s="15"/>
      <c r="D19" s="54" t="s">
        <v>99</v>
      </c>
      <c r="E19" s="63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50"/>
    </row>
    <row r="20" spans="1:33">
      <c r="A20" s="15">
        <v>3</v>
      </c>
      <c r="B20" s="15">
        <v>22</v>
      </c>
      <c r="C20" s="15">
        <v>1</v>
      </c>
      <c r="D20" s="15" t="s">
        <v>12</v>
      </c>
      <c r="E20" s="63">
        <v>5</v>
      </c>
      <c r="F20" s="17">
        <v>41.18</v>
      </c>
      <c r="G20" s="17">
        <v>39.020000000000003</v>
      </c>
      <c r="H20" s="17">
        <f t="shared" ref="H20:H25" si="4">G20-F20</f>
        <v>-2.1599999999999966</v>
      </c>
      <c r="I20" s="17">
        <v>36.4</v>
      </c>
      <c r="J20" s="17">
        <v>50</v>
      </c>
      <c r="K20" s="17">
        <f t="shared" ref="K20:K25" si="5">J20-I20</f>
        <v>13.600000000000001</v>
      </c>
      <c r="L20" s="17">
        <v>28.2</v>
      </c>
      <c r="M20" s="17">
        <v>26.4</v>
      </c>
      <c r="N20" s="17">
        <f t="shared" ref="N20:N25" si="6">M20-L20</f>
        <v>-1.8000000000000007</v>
      </c>
      <c r="O20" s="17">
        <v>21.12</v>
      </c>
      <c r="P20" s="17">
        <v>37.44</v>
      </c>
      <c r="Q20" s="17">
        <f t="shared" ref="Q20:Q25" si="7">P20-O20</f>
        <v>16.319999999999997</v>
      </c>
      <c r="R20" s="17">
        <v>34.4</v>
      </c>
      <c r="S20" s="17">
        <v>45.6</v>
      </c>
      <c r="T20" s="17">
        <f t="shared" ref="T20:T25" si="8">S20-R20</f>
        <v>11.200000000000003</v>
      </c>
      <c r="U20" s="17">
        <v>57.25</v>
      </c>
      <c r="V20" s="17">
        <v>60</v>
      </c>
      <c r="W20" s="17">
        <f t="shared" ref="W20:W25" si="9">V20-U20</f>
        <v>2.75</v>
      </c>
      <c r="X20" s="17">
        <v>46.25</v>
      </c>
      <c r="Y20" s="17">
        <v>46</v>
      </c>
      <c r="Z20" s="17">
        <f t="shared" ref="Z20:Z25" si="10">Y20-X20</f>
        <v>-0.25</v>
      </c>
      <c r="AA20" s="17">
        <v>43.6</v>
      </c>
      <c r="AB20" s="17">
        <v>50</v>
      </c>
      <c r="AC20" s="17">
        <f t="shared" ref="AC20:AC25" si="11">AB20-AA20</f>
        <v>6.3999999999999986</v>
      </c>
      <c r="AD20" s="17">
        <f t="shared" ref="AD20:AE25" si="12">(F20+I20+L20+O20+R20+U20+X20+AA20)/8</f>
        <v>38.550000000000004</v>
      </c>
      <c r="AE20" s="17">
        <f t="shared" si="12"/>
        <v>44.307500000000005</v>
      </c>
      <c r="AF20" s="17">
        <f t="shared" ref="AF20:AF25" si="13">AE20-AD20</f>
        <v>5.7575000000000003</v>
      </c>
      <c r="AG20" s="50">
        <v>5</v>
      </c>
    </row>
    <row r="21" spans="1:33">
      <c r="A21" s="15">
        <v>3</v>
      </c>
      <c r="B21" s="15">
        <v>5</v>
      </c>
      <c r="C21" s="15">
        <v>2</v>
      </c>
      <c r="D21" s="15" t="s">
        <v>9</v>
      </c>
      <c r="E21" s="63">
        <v>17</v>
      </c>
      <c r="F21" s="17">
        <v>43.03</v>
      </c>
      <c r="G21" s="17">
        <v>36.75</v>
      </c>
      <c r="H21" s="17">
        <f t="shared" si="4"/>
        <v>-6.2800000000000011</v>
      </c>
      <c r="I21" s="17">
        <v>34.19</v>
      </c>
      <c r="J21" s="17">
        <v>47.88</v>
      </c>
      <c r="K21" s="17">
        <f t="shared" si="5"/>
        <v>13.690000000000005</v>
      </c>
      <c r="L21" s="17">
        <v>26.57</v>
      </c>
      <c r="M21" s="17">
        <v>25.18</v>
      </c>
      <c r="N21" s="17">
        <f t="shared" si="6"/>
        <v>-1.3900000000000006</v>
      </c>
      <c r="O21" s="17">
        <v>25.1</v>
      </c>
      <c r="P21" s="17">
        <v>26.07</v>
      </c>
      <c r="Q21" s="17">
        <f t="shared" si="7"/>
        <v>0.96999999999999886</v>
      </c>
      <c r="R21" s="17">
        <v>38</v>
      </c>
      <c r="S21" s="17">
        <v>38.94</v>
      </c>
      <c r="T21" s="17">
        <f t="shared" si="8"/>
        <v>0.93999999999999773</v>
      </c>
      <c r="U21" s="17">
        <v>60.71</v>
      </c>
      <c r="V21" s="17">
        <v>63.82</v>
      </c>
      <c r="W21" s="17">
        <f t="shared" si="9"/>
        <v>3.1099999999999994</v>
      </c>
      <c r="X21" s="17">
        <v>42.14</v>
      </c>
      <c r="Y21" s="17">
        <v>40.74</v>
      </c>
      <c r="Z21" s="17">
        <f t="shared" si="10"/>
        <v>-1.3999999999999986</v>
      </c>
      <c r="AA21" s="17">
        <v>41.43</v>
      </c>
      <c r="AB21" s="17">
        <v>44.47</v>
      </c>
      <c r="AC21" s="17">
        <f t="shared" si="11"/>
        <v>3.0399999999999991</v>
      </c>
      <c r="AD21" s="17">
        <f t="shared" si="12"/>
        <v>38.896250000000002</v>
      </c>
      <c r="AE21" s="17">
        <f t="shared" si="12"/>
        <v>40.481250000000003</v>
      </c>
      <c r="AF21" s="17">
        <f t="shared" si="13"/>
        <v>1.5850000000000009</v>
      </c>
      <c r="AG21" s="50">
        <v>5</v>
      </c>
    </row>
    <row r="22" spans="1:33">
      <c r="A22" s="15">
        <v>3</v>
      </c>
      <c r="B22" s="15">
        <v>19</v>
      </c>
      <c r="C22" s="15">
        <v>3</v>
      </c>
      <c r="D22" s="15" t="s">
        <v>14</v>
      </c>
      <c r="E22" s="63">
        <v>25</v>
      </c>
      <c r="F22" s="17">
        <v>48.8</v>
      </c>
      <c r="G22" s="17">
        <v>33.56</v>
      </c>
      <c r="H22" s="17">
        <f t="shared" si="4"/>
        <v>-15.239999999999995</v>
      </c>
      <c r="I22" s="17">
        <v>40.47</v>
      </c>
      <c r="J22" s="17">
        <v>47.76</v>
      </c>
      <c r="K22" s="17">
        <f t="shared" si="5"/>
        <v>7.2899999999999991</v>
      </c>
      <c r="L22" s="17">
        <v>33.880000000000003</v>
      </c>
      <c r="M22" s="17">
        <v>25.68</v>
      </c>
      <c r="N22" s="17">
        <f t="shared" si="6"/>
        <v>-8.2000000000000028</v>
      </c>
      <c r="O22" s="17">
        <v>28.56</v>
      </c>
      <c r="P22" s="17">
        <v>28.7</v>
      </c>
      <c r="Q22" s="17">
        <f t="shared" si="7"/>
        <v>0.14000000000000057</v>
      </c>
      <c r="R22" s="17">
        <v>39.880000000000003</v>
      </c>
      <c r="S22" s="17">
        <v>39.36</v>
      </c>
      <c r="T22" s="17">
        <f t="shared" si="8"/>
        <v>-0.52000000000000313</v>
      </c>
      <c r="U22" s="17">
        <v>60.44</v>
      </c>
      <c r="V22" s="17">
        <v>58.4</v>
      </c>
      <c r="W22" s="17">
        <f t="shared" si="9"/>
        <v>-2.0399999999999991</v>
      </c>
      <c r="X22" s="17">
        <v>46.62</v>
      </c>
      <c r="Y22" s="17">
        <v>40</v>
      </c>
      <c r="Z22" s="17">
        <f t="shared" si="10"/>
        <v>-6.6199999999999974</v>
      </c>
      <c r="AA22" s="17">
        <v>49.29</v>
      </c>
      <c r="AB22" s="17">
        <v>44.56</v>
      </c>
      <c r="AC22" s="17">
        <f t="shared" si="11"/>
        <v>-4.7299999999999969</v>
      </c>
      <c r="AD22" s="17">
        <f t="shared" si="12"/>
        <v>43.4925</v>
      </c>
      <c r="AE22" s="17">
        <f t="shared" si="12"/>
        <v>39.752500000000005</v>
      </c>
      <c r="AF22" s="17">
        <f t="shared" si="13"/>
        <v>-3.7399999999999949</v>
      </c>
      <c r="AG22" s="50">
        <v>2</v>
      </c>
    </row>
    <row r="23" spans="1:33">
      <c r="A23" s="15">
        <v>3</v>
      </c>
      <c r="B23" s="15">
        <v>6</v>
      </c>
      <c r="C23" s="15">
        <v>4</v>
      </c>
      <c r="D23" s="15" t="s">
        <v>13</v>
      </c>
      <c r="E23" s="63">
        <v>18</v>
      </c>
      <c r="F23" s="17">
        <v>44.36</v>
      </c>
      <c r="G23" s="17">
        <v>33.4</v>
      </c>
      <c r="H23" s="17">
        <f t="shared" si="4"/>
        <v>-10.96</v>
      </c>
      <c r="I23" s="17">
        <v>34</v>
      </c>
      <c r="J23" s="17">
        <v>44.11</v>
      </c>
      <c r="K23" s="17">
        <f t="shared" si="5"/>
        <v>10.11</v>
      </c>
      <c r="L23" s="17">
        <v>27.78</v>
      </c>
      <c r="M23" s="17">
        <v>25</v>
      </c>
      <c r="N23" s="17">
        <f t="shared" si="6"/>
        <v>-2.7800000000000011</v>
      </c>
      <c r="O23" s="17">
        <v>21.93</v>
      </c>
      <c r="P23" s="17">
        <v>24.76</v>
      </c>
      <c r="Q23" s="17">
        <f t="shared" si="7"/>
        <v>2.8300000000000018</v>
      </c>
      <c r="R23" s="17">
        <v>35.630000000000003</v>
      </c>
      <c r="S23" s="17">
        <v>38.11</v>
      </c>
      <c r="T23" s="17">
        <f t="shared" si="8"/>
        <v>2.4799999999999969</v>
      </c>
      <c r="U23" s="17">
        <v>61.48</v>
      </c>
      <c r="V23" s="17">
        <v>56.25</v>
      </c>
      <c r="W23" s="17">
        <f t="shared" si="9"/>
        <v>-5.2299999999999969</v>
      </c>
      <c r="X23" s="17">
        <v>45.28</v>
      </c>
      <c r="Y23" s="17">
        <v>44.17</v>
      </c>
      <c r="Z23" s="17">
        <f t="shared" si="10"/>
        <v>-1.1099999999999994</v>
      </c>
      <c r="AA23" s="17">
        <v>40.89</v>
      </c>
      <c r="AB23" s="17">
        <v>41.33</v>
      </c>
      <c r="AC23" s="17">
        <f t="shared" si="11"/>
        <v>0.43999999999999773</v>
      </c>
      <c r="AD23" s="17">
        <f t="shared" si="12"/>
        <v>38.918749999999996</v>
      </c>
      <c r="AE23" s="17">
        <f t="shared" si="12"/>
        <v>38.391249999999999</v>
      </c>
      <c r="AF23" s="17">
        <f t="shared" si="13"/>
        <v>-0.52749999999999631</v>
      </c>
      <c r="AG23" s="50">
        <v>4</v>
      </c>
    </row>
    <row r="24" spans="1:33">
      <c r="A24" s="15">
        <v>3</v>
      </c>
      <c r="B24" s="15">
        <v>8</v>
      </c>
      <c r="C24" s="15">
        <v>5</v>
      </c>
      <c r="D24" s="15" t="s">
        <v>10</v>
      </c>
      <c r="E24" s="63">
        <v>11</v>
      </c>
      <c r="F24" s="17">
        <v>39.61</v>
      </c>
      <c r="G24" s="17">
        <v>33.22</v>
      </c>
      <c r="H24" s="17">
        <f t="shared" si="4"/>
        <v>-6.3900000000000006</v>
      </c>
      <c r="I24" s="17">
        <v>34.93</v>
      </c>
      <c r="J24" s="17">
        <v>42.55</v>
      </c>
      <c r="K24" s="17">
        <f t="shared" si="5"/>
        <v>7.6199999999999974</v>
      </c>
      <c r="L24" s="17">
        <v>28.13</v>
      </c>
      <c r="M24" s="17">
        <v>20.55</v>
      </c>
      <c r="N24" s="17">
        <f t="shared" si="6"/>
        <v>-7.5799999999999983</v>
      </c>
      <c r="O24" s="17">
        <v>21.07</v>
      </c>
      <c r="P24" s="17">
        <v>22.11</v>
      </c>
      <c r="Q24" s="17">
        <f t="shared" si="7"/>
        <v>1.0399999999999991</v>
      </c>
      <c r="R24" s="17">
        <v>32.93</v>
      </c>
      <c r="S24" s="17">
        <v>33.64</v>
      </c>
      <c r="T24" s="17">
        <f t="shared" si="8"/>
        <v>0.71000000000000085</v>
      </c>
      <c r="U24" s="17">
        <v>58.17</v>
      </c>
      <c r="V24" s="17">
        <v>55.68</v>
      </c>
      <c r="W24" s="17">
        <f t="shared" si="9"/>
        <v>-2.490000000000002</v>
      </c>
      <c r="X24" s="17">
        <v>39.5</v>
      </c>
      <c r="Y24" s="17">
        <v>38.409999999999997</v>
      </c>
      <c r="Z24" s="17">
        <f t="shared" si="10"/>
        <v>-1.0900000000000034</v>
      </c>
      <c r="AA24" s="17">
        <v>38.4</v>
      </c>
      <c r="AB24" s="17">
        <v>39.270000000000003</v>
      </c>
      <c r="AC24" s="17">
        <f t="shared" si="11"/>
        <v>0.87000000000000455</v>
      </c>
      <c r="AD24" s="17">
        <f t="shared" si="12"/>
        <v>36.592499999999994</v>
      </c>
      <c r="AE24" s="17">
        <f t="shared" si="12"/>
        <v>35.678750000000001</v>
      </c>
      <c r="AF24" s="17">
        <f t="shared" si="13"/>
        <v>-0.91374999999999318</v>
      </c>
      <c r="AG24" s="50">
        <v>4</v>
      </c>
    </row>
    <row r="25" spans="1:33">
      <c r="A25" s="15">
        <v>3</v>
      </c>
      <c r="B25" s="15">
        <v>13</v>
      </c>
      <c r="C25" s="15">
        <v>6</v>
      </c>
      <c r="D25" s="15" t="s">
        <v>11</v>
      </c>
      <c r="E25" s="63">
        <v>0</v>
      </c>
      <c r="F25" s="17">
        <v>46.16</v>
      </c>
      <c r="G25" s="17">
        <v>0</v>
      </c>
      <c r="H25" s="17">
        <f t="shared" si="4"/>
        <v>-46.16</v>
      </c>
      <c r="I25" s="17">
        <v>37.200000000000003</v>
      </c>
      <c r="J25" s="17">
        <v>0</v>
      </c>
      <c r="K25" s="17">
        <f t="shared" si="5"/>
        <v>-37.200000000000003</v>
      </c>
      <c r="L25" s="17">
        <v>28.4</v>
      </c>
      <c r="M25" s="17">
        <v>0</v>
      </c>
      <c r="N25" s="17">
        <f t="shared" si="6"/>
        <v>-28.4</v>
      </c>
      <c r="O25" s="17">
        <v>25.76</v>
      </c>
      <c r="P25" s="17">
        <v>0</v>
      </c>
      <c r="Q25" s="17">
        <f t="shared" si="7"/>
        <v>-25.76</v>
      </c>
      <c r="R25" s="17">
        <v>34.4</v>
      </c>
      <c r="S25" s="17">
        <v>0</v>
      </c>
      <c r="T25" s="17">
        <f t="shared" si="8"/>
        <v>-34.4</v>
      </c>
      <c r="U25" s="17">
        <v>60.5</v>
      </c>
      <c r="V25" s="17">
        <v>0</v>
      </c>
      <c r="W25" s="17">
        <f t="shared" si="9"/>
        <v>-60.5</v>
      </c>
      <c r="X25" s="17">
        <v>46</v>
      </c>
      <c r="Y25" s="17">
        <v>0</v>
      </c>
      <c r="Z25" s="17">
        <f t="shared" si="10"/>
        <v>-46</v>
      </c>
      <c r="AA25" s="17">
        <v>44</v>
      </c>
      <c r="AB25" s="17">
        <v>0</v>
      </c>
      <c r="AC25" s="17">
        <f t="shared" si="11"/>
        <v>-44</v>
      </c>
      <c r="AD25" s="17">
        <f t="shared" si="12"/>
        <v>40.302499999999995</v>
      </c>
      <c r="AE25" s="17">
        <f t="shared" si="12"/>
        <v>0</v>
      </c>
      <c r="AF25" s="17">
        <f t="shared" si="13"/>
        <v>-40.302499999999995</v>
      </c>
      <c r="AG25" s="50">
        <v>0</v>
      </c>
    </row>
    <row r="26" spans="1:33">
      <c r="A26" s="15"/>
      <c r="B26" s="15"/>
      <c r="C26" s="15"/>
      <c r="D26" s="15" t="s">
        <v>130</v>
      </c>
      <c r="E26" s="63">
        <f>SUM(E20:E25)</f>
        <v>76</v>
      </c>
      <c r="F26" s="17">
        <f>AVERAGE(F20:F25)</f>
        <v>43.856666666666662</v>
      </c>
      <c r="G26" s="17">
        <f t="shared" ref="G26:AF26" si="14">AVERAGE(G20:G25)</f>
        <v>29.325000000000003</v>
      </c>
      <c r="H26" s="17">
        <f t="shared" si="14"/>
        <v>-14.531666666666666</v>
      </c>
      <c r="I26" s="17">
        <f t="shared" si="14"/>
        <v>36.198333333333331</v>
      </c>
      <c r="J26" s="17">
        <f t="shared" si="14"/>
        <v>38.716666666666669</v>
      </c>
      <c r="K26" s="17">
        <f t="shared" si="14"/>
        <v>2.5183333333333331</v>
      </c>
      <c r="L26" s="17">
        <f t="shared" si="14"/>
        <v>28.826666666666668</v>
      </c>
      <c r="M26" s="17">
        <f t="shared" si="14"/>
        <v>20.46833333333333</v>
      </c>
      <c r="N26" s="17">
        <f t="shared" si="14"/>
        <v>-8.3583333333333343</v>
      </c>
      <c r="O26" s="17">
        <f t="shared" si="14"/>
        <v>23.923333333333332</v>
      </c>
      <c r="P26" s="17">
        <f t="shared" si="14"/>
        <v>23.179999999999996</v>
      </c>
      <c r="Q26" s="17">
        <f t="shared" si="14"/>
        <v>-0.74333333333333407</v>
      </c>
      <c r="R26" s="17">
        <f t="shared" si="14"/>
        <v>35.873333333333335</v>
      </c>
      <c r="S26" s="17">
        <f t="shared" si="14"/>
        <v>32.608333333333327</v>
      </c>
      <c r="T26" s="17">
        <f t="shared" si="14"/>
        <v>-3.2650000000000006</v>
      </c>
      <c r="U26" s="17">
        <f t="shared" si="14"/>
        <v>59.758333333333333</v>
      </c>
      <c r="V26" s="17">
        <f t="shared" si="14"/>
        <v>49.024999999999999</v>
      </c>
      <c r="W26" s="17">
        <f t="shared" si="14"/>
        <v>-10.733333333333334</v>
      </c>
      <c r="X26" s="17">
        <f t="shared" si="14"/>
        <v>44.298333333333325</v>
      </c>
      <c r="Y26" s="17">
        <f t="shared" si="14"/>
        <v>34.88666666666667</v>
      </c>
      <c r="Z26" s="17">
        <f t="shared" si="14"/>
        <v>-9.4116666666666671</v>
      </c>
      <c r="AA26" s="17">
        <f t="shared" si="14"/>
        <v>42.935000000000002</v>
      </c>
      <c r="AB26" s="17">
        <f t="shared" si="14"/>
        <v>36.605000000000004</v>
      </c>
      <c r="AC26" s="17">
        <f t="shared" si="14"/>
        <v>-6.3299999999999992</v>
      </c>
      <c r="AD26" s="17">
        <f t="shared" si="14"/>
        <v>39.458750000000002</v>
      </c>
      <c r="AE26" s="17">
        <f t="shared" si="14"/>
        <v>33.101875</v>
      </c>
      <c r="AF26" s="17">
        <f t="shared" si="14"/>
        <v>-6.3568749999999961</v>
      </c>
      <c r="AG26" s="50">
        <v>1</v>
      </c>
    </row>
    <row r="27" spans="1:33">
      <c r="A27" s="15"/>
      <c r="B27" s="15"/>
      <c r="C27" s="15"/>
      <c r="D27" s="54" t="s">
        <v>97</v>
      </c>
      <c r="E27" s="63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50"/>
    </row>
    <row r="28" spans="1:33">
      <c r="A28" s="15">
        <v>4</v>
      </c>
      <c r="B28" s="15">
        <v>14</v>
      </c>
      <c r="C28" s="15">
        <v>1</v>
      </c>
      <c r="D28" s="15" t="s">
        <v>16</v>
      </c>
      <c r="E28" s="63">
        <v>7</v>
      </c>
      <c r="F28" s="17">
        <v>46.56</v>
      </c>
      <c r="G28" s="17">
        <v>32.97</v>
      </c>
      <c r="H28" s="17">
        <f>G28-F28</f>
        <v>-13.590000000000003</v>
      </c>
      <c r="I28" s="17">
        <v>40.18</v>
      </c>
      <c r="J28" s="17">
        <v>42.29</v>
      </c>
      <c r="K28" s="17">
        <f>J28-I28</f>
        <v>2.1099999999999994</v>
      </c>
      <c r="L28" s="17">
        <v>26.91</v>
      </c>
      <c r="M28" s="17">
        <v>29.43</v>
      </c>
      <c r="N28" s="17">
        <f>M28-L28</f>
        <v>2.5199999999999996</v>
      </c>
      <c r="O28" s="17">
        <v>21.53</v>
      </c>
      <c r="P28" s="17">
        <v>26.97</v>
      </c>
      <c r="Q28" s="17">
        <f>P28-O28</f>
        <v>5.4399999999999977</v>
      </c>
      <c r="R28" s="17">
        <v>45.27</v>
      </c>
      <c r="S28" s="17">
        <v>37.71</v>
      </c>
      <c r="T28" s="17">
        <f>S28-R28</f>
        <v>-7.5600000000000023</v>
      </c>
      <c r="U28" s="17">
        <v>62.73</v>
      </c>
      <c r="V28" s="17">
        <v>60.71</v>
      </c>
      <c r="W28" s="17">
        <f>V28-U28</f>
        <v>-2.019999999999996</v>
      </c>
      <c r="X28" s="17">
        <v>46.14</v>
      </c>
      <c r="Y28" s="17">
        <v>39.29</v>
      </c>
      <c r="Z28" s="17">
        <f>Y28-X28</f>
        <v>-6.8500000000000014</v>
      </c>
      <c r="AA28" s="17">
        <v>46.55</v>
      </c>
      <c r="AB28" s="17">
        <v>44.57</v>
      </c>
      <c r="AC28" s="17">
        <f>AB28-AA28</f>
        <v>-1.9799999999999969</v>
      </c>
      <c r="AD28" s="17">
        <f t="shared" ref="AD28:AE31" si="15">(F28+I28+L28+O28+R28+U28+X28+AA28)/8</f>
        <v>41.983750000000001</v>
      </c>
      <c r="AE28" s="17">
        <f t="shared" si="15"/>
        <v>39.2425</v>
      </c>
      <c r="AF28" s="17">
        <f>AE28-AD28</f>
        <v>-2.7412500000000009</v>
      </c>
      <c r="AG28" s="50">
        <v>3</v>
      </c>
    </row>
    <row r="29" spans="1:33">
      <c r="A29" s="15">
        <v>4</v>
      </c>
      <c r="B29" s="15">
        <v>16</v>
      </c>
      <c r="C29" s="15">
        <v>2</v>
      </c>
      <c r="D29" s="15" t="s">
        <v>15</v>
      </c>
      <c r="E29" s="63">
        <v>14</v>
      </c>
      <c r="F29" s="17">
        <v>47.29</v>
      </c>
      <c r="G29" s="17">
        <v>35.340000000000003</v>
      </c>
      <c r="H29" s="17">
        <f>G29-F29</f>
        <v>-11.949999999999996</v>
      </c>
      <c r="I29" s="17">
        <v>37.4</v>
      </c>
      <c r="J29" s="17">
        <v>48.29</v>
      </c>
      <c r="K29" s="17">
        <f>J29-I29</f>
        <v>10.89</v>
      </c>
      <c r="L29" s="17">
        <v>27.8</v>
      </c>
      <c r="M29" s="17">
        <v>25.29</v>
      </c>
      <c r="N29" s="17">
        <f>M29-L29</f>
        <v>-2.5100000000000016</v>
      </c>
      <c r="O29" s="17">
        <v>25.04</v>
      </c>
      <c r="P29" s="17">
        <v>24.55</v>
      </c>
      <c r="Q29" s="17">
        <f>P29-O29</f>
        <v>-0.48999999999999844</v>
      </c>
      <c r="R29" s="17">
        <v>37.799999999999997</v>
      </c>
      <c r="S29" s="17">
        <v>38.43</v>
      </c>
      <c r="T29" s="17">
        <f>S29-R29</f>
        <v>0.63000000000000256</v>
      </c>
      <c r="U29" s="17">
        <v>57.75</v>
      </c>
      <c r="V29" s="17">
        <v>60</v>
      </c>
      <c r="W29" s="17">
        <f>V29-U29</f>
        <v>2.25</v>
      </c>
      <c r="X29" s="17">
        <v>43</v>
      </c>
      <c r="Y29" s="17">
        <v>37.5</v>
      </c>
      <c r="Z29" s="17">
        <f>Y29-X29</f>
        <v>-5.5</v>
      </c>
      <c r="AA29" s="17">
        <v>44</v>
      </c>
      <c r="AB29" s="17">
        <v>42.86</v>
      </c>
      <c r="AC29" s="17">
        <f>AB29-AA29</f>
        <v>-1.1400000000000006</v>
      </c>
      <c r="AD29" s="17">
        <f t="shared" si="15"/>
        <v>40.01</v>
      </c>
      <c r="AE29" s="17">
        <f t="shared" si="15"/>
        <v>39.032499999999999</v>
      </c>
      <c r="AF29" s="17">
        <f>AE29-AD29</f>
        <v>-0.97749999999999915</v>
      </c>
      <c r="AG29" s="50">
        <v>3</v>
      </c>
    </row>
    <row r="30" spans="1:33">
      <c r="A30" s="15">
        <v>4</v>
      </c>
      <c r="B30" s="15">
        <v>23</v>
      </c>
      <c r="C30" s="15">
        <v>3</v>
      </c>
      <c r="D30" s="15" t="s">
        <v>18</v>
      </c>
      <c r="E30" s="63">
        <v>14</v>
      </c>
      <c r="F30" s="17">
        <v>43.94</v>
      </c>
      <c r="G30" s="17">
        <v>36.090000000000003</v>
      </c>
      <c r="H30" s="17">
        <f>G30-F30</f>
        <v>-7.8499999999999943</v>
      </c>
      <c r="I30" s="17">
        <v>42</v>
      </c>
      <c r="J30" s="17">
        <v>48.14</v>
      </c>
      <c r="K30" s="17">
        <f>J30-I30</f>
        <v>6.1400000000000006</v>
      </c>
      <c r="L30" s="17">
        <v>29.11</v>
      </c>
      <c r="M30" s="17">
        <v>29.29</v>
      </c>
      <c r="N30" s="17">
        <f>M30-L30</f>
        <v>0.17999999999999972</v>
      </c>
      <c r="O30" s="17">
        <v>25.33</v>
      </c>
      <c r="P30" s="17">
        <v>26.29</v>
      </c>
      <c r="Q30" s="17">
        <f>P30-O30</f>
        <v>0.96000000000000085</v>
      </c>
      <c r="R30" s="17">
        <v>34.67</v>
      </c>
      <c r="S30" s="17">
        <v>36.57</v>
      </c>
      <c r="T30" s="17">
        <f>S30-R30</f>
        <v>1.8999999999999986</v>
      </c>
      <c r="U30" s="17">
        <v>63.61</v>
      </c>
      <c r="V30" s="17">
        <v>55.71</v>
      </c>
      <c r="W30" s="17">
        <f>V30-U30</f>
        <v>-7.8999999999999986</v>
      </c>
      <c r="X30" s="17">
        <v>41.67</v>
      </c>
      <c r="Y30" s="17">
        <v>33.75</v>
      </c>
      <c r="Z30" s="17">
        <f>Y30-X30</f>
        <v>-7.9200000000000017</v>
      </c>
      <c r="AA30" s="17">
        <v>42.44</v>
      </c>
      <c r="AB30" s="17">
        <v>46.14</v>
      </c>
      <c r="AC30" s="17">
        <f>AB30-AA30</f>
        <v>3.7000000000000028</v>
      </c>
      <c r="AD30" s="17">
        <f t="shared" si="15"/>
        <v>40.346250000000005</v>
      </c>
      <c r="AE30" s="17">
        <f t="shared" si="15"/>
        <v>38.997500000000002</v>
      </c>
      <c r="AF30" s="17">
        <f>AE30-AD30</f>
        <v>-1.3487500000000026</v>
      </c>
      <c r="AG30" s="50">
        <v>5</v>
      </c>
    </row>
    <row r="31" spans="1:33">
      <c r="A31" s="15">
        <v>4</v>
      </c>
      <c r="B31" s="15">
        <v>15</v>
      </c>
      <c r="C31" s="15">
        <v>4</v>
      </c>
      <c r="D31" s="15" t="s">
        <v>17</v>
      </c>
      <c r="E31" s="63">
        <v>4</v>
      </c>
      <c r="F31" s="17">
        <v>52.8</v>
      </c>
      <c r="G31" s="17">
        <v>33.03</v>
      </c>
      <c r="H31" s="17">
        <f>G31-F31</f>
        <v>-19.769999999999996</v>
      </c>
      <c r="I31" s="17">
        <v>44</v>
      </c>
      <c r="J31" s="17">
        <v>47</v>
      </c>
      <c r="K31" s="17">
        <f>J31-I31</f>
        <v>3</v>
      </c>
      <c r="L31" s="17">
        <v>36.67</v>
      </c>
      <c r="M31" s="17">
        <v>20</v>
      </c>
      <c r="N31" s="17">
        <f>M31-L31</f>
        <v>-16.670000000000002</v>
      </c>
      <c r="O31" s="17">
        <v>32.53</v>
      </c>
      <c r="P31" s="17">
        <v>26.4</v>
      </c>
      <c r="Q31" s="17">
        <f>P31-O31</f>
        <v>-6.1300000000000026</v>
      </c>
      <c r="R31" s="17">
        <v>34.67</v>
      </c>
      <c r="S31" s="17">
        <v>37</v>
      </c>
      <c r="T31" s="17">
        <f>S31-R31</f>
        <v>2.3299999999999983</v>
      </c>
      <c r="U31" s="17">
        <v>65</v>
      </c>
      <c r="V31" s="17">
        <v>67.5</v>
      </c>
      <c r="W31" s="17">
        <f>V31-U31</f>
        <v>2.5</v>
      </c>
      <c r="X31" s="17">
        <v>46.67</v>
      </c>
      <c r="Y31" s="17">
        <v>36.25</v>
      </c>
      <c r="Z31" s="17">
        <f>Y31-X31</f>
        <v>-10.420000000000002</v>
      </c>
      <c r="AA31" s="17">
        <v>44.67</v>
      </c>
      <c r="AB31" s="17">
        <v>38</v>
      </c>
      <c r="AC31" s="17">
        <f>AB31-AA31</f>
        <v>-6.6700000000000017</v>
      </c>
      <c r="AD31" s="17">
        <f t="shared" si="15"/>
        <v>44.626250000000006</v>
      </c>
      <c r="AE31" s="17">
        <f t="shared" si="15"/>
        <v>38.147500000000001</v>
      </c>
      <c r="AF31" s="17">
        <f>AE31-AD31</f>
        <v>-6.4787500000000051</v>
      </c>
      <c r="AG31" s="50">
        <v>3</v>
      </c>
    </row>
    <row r="32" spans="1:33">
      <c r="A32" s="15"/>
      <c r="B32" s="15"/>
      <c r="C32" s="15"/>
      <c r="D32" s="15" t="s">
        <v>130</v>
      </c>
      <c r="E32" s="63">
        <f>SUM(E28:E31)</f>
        <v>39</v>
      </c>
      <c r="F32" s="17">
        <f>AVERAGE(F28:F31)</f>
        <v>47.647499999999994</v>
      </c>
      <c r="G32" s="17">
        <f t="shared" ref="G32:AF32" si="16">AVERAGE(G28:G31)</f>
        <v>34.357500000000002</v>
      </c>
      <c r="H32" s="17">
        <f t="shared" si="16"/>
        <v>-13.289999999999997</v>
      </c>
      <c r="I32" s="17">
        <f t="shared" si="16"/>
        <v>40.894999999999996</v>
      </c>
      <c r="J32" s="17">
        <f t="shared" si="16"/>
        <v>46.43</v>
      </c>
      <c r="K32" s="17">
        <f t="shared" si="16"/>
        <v>5.5350000000000001</v>
      </c>
      <c r="L32" s="17">
        <f t="shared" si="16"/>
        <v>30.122499999999999</v>
      </c>
      <c r="M32" s="17">
        <f t="shared" si="16"/>
        <v>26.002499999999998</v>
      </c>
      <c r="N32" s="17">
        <f t="shared" si="16"/>
        <v>-4.120000000000001</v>
      </c>
      <c r="O32" s="17">
        <f t="shared" si="16"/>
        <v>26.107500000000002</v>
      </c>
      <c r="P32" s="17">
        <f t="shared" si="16"/>
        <v>26.052500000000002</v>
      </c>
      <c r="Q32" s="17">
        <f t="shared" si="16"/>
        <v>-5.5000000000000604E-2</v>
      </c>
      <c r="R32" s="17">
        <f t="shared" si="16"/>
        <v>38.102499999999999</v>
      </c>
      <c r="S32" s="17">
        <f t="shared" si="16"/>
        <v>37.427500000000002</v>
      </c>
      <c r="T32" s="17">
        <f t="shared" si="16"/>
        <v>-0.67500000000000071</v>
      </c>
      <c r="U32" s="17">
        <f t="shared" si="16"/>
        <v>62.272499999999994</v>
      </c>
      <c r="V32" s="17">
        <f t="shared" si="16"/>
        <v>60.980000000000004</v>
      </c>
      <c r="W32" s="17">
        <f t="shared" si="16"/>
        <v>-1.2924999999999986</v>
      </c>
      <c r="X32" s="17">
        <f t="shared" si="16"/>
        <v>44.370000000000005</v>
      </c>
      <c r="Y32" s="17">
        <f t="shared" si="16"/>
        <v>36.697499999999998</v>
      </c>
      <c r="Z32" s="17">
        <f t="shared" si="16"/>
        <v>-7.6725000000000012</v>
      </c>
      <c r="AA32" s="17">
        <f t="shared" si="16"/>
        <v>44.415000000000006</v>
      </c>
      <c r="AB32" s="17">
        <f t="shared" si="16"/>
        <v>42.892499999999998</v>
      </c>
      <c r="AC32" s="17">
        <f t="shared" si="16"/>
        <v>-1.5224999999999991</v>
      </c>
      <c r="AD32" s="17">
        <f t="shared" si="16"/>
        <v>41.741562500000001</v>
      </c>
      <c r="AE32" s="17">
        <f t="shared" si="16"/>
        <v>38.855000000000004</v>
      </c>
      <c r="AF32" s="17">
        <f t="shared" si="16"/>
        <v>-2.8865625000000019</v>
      </c>
      <c r="AG32" s="50">
        <v>1</v>
      </c>
    </row>
    <row r="33" spans="1:33">
      <c r="A33" s="15"/>
      <c r="B33" s="15"/>
      <c r="C33" s="15"/>
      <c r="D33" s="54" t="s">
        <v>96</v>
      </c>
      <c r="E33" s="63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50"/>
    </row>
    <row r="34" spans="1:33">
      <c r="A34" s="15">
        <v>5</v>
      </c>
      <c r="B34" s="15">
        <v>21</v>
      </c>
      <c r="C34" s="15">
        <v>1</v>
      </c>
      <c r="D34" s="15" t="s">
        <v>25</v>
      </c>
      <c r="E34" s="63">
        <v>22</v>
      </c>
      <c r="F34" s="17">
        <v>47.7</v>
      </c>
      <c r="G34" s="17">
        <v>42.62</v>
      </c>
      <c r="H34" s="17">
        <f t="shared" ref="H34:H40" si="17">G34-F34</f>
        <v>-5.0800000000000054</v>
      </c>
      <c r="I34" s="17">
        <v>48.67</v>
      </c>
      <c r="J34" s="17">
        <v>57.55</v>
      </c>
      <c r="K34" s="17">
        <f t="shared" ref="K34:K40" si="18">J34-I34</f>
        <v>8.8799999999999955</v>
      </c>
      <c r="L34" s="17">
        <v>30.67</v>
      </c>
      <c r="M34" s="17">
        <v>32.36</v>
      </c>
      <c r="N34" s="17">
        <f t="shared" ref="N34:N40" si="19">M34-L34</f>
        <v>1.6899999999999977</v>
      </c>
      <c r="O34" s="17">
        <v>26</v>
      </c>
      <c r="P34" s="17">
        <v>36.51</v>
      </c>
      <c r="Q34" s="17">
        <f t="shared" ref="Q34:Q40" si="20">P34-O34</f>
        <v>10.509999999999998</v>
      </c>
      <c r="R34" s="17">
        <v>45.33</v>
      </c>
      <c r="S34" s="17">
        <v>50.18</v>
      </c>
      <c r="T34" s="17">
        <f t="shared" ref="T34:T40" si="21">S34-R34</f>
        <v>4.8500000000000014</v>
      </c>
      <c r="U34" s="17">
        <v>59.58</v>
      </c>
      <c r="V34" s="17">
        <v>69.09</v>
      </c>
      <c r="W34" s="17">
        <f t="shared" ref="W34:W40" si="22">V34-U34</f>
        <v>9.5100000000000051</v>
      </c>
      <c r="X34" s="17">
        <v>50</v>
      </c>
      <c r="Y34" s="17">
        <v>48.07</v>
      </c>
      <c r="Z34" s="17">
        <f t="shared" ref="Z34:Z40" si="23">Y34-X34</f>
        <v>-1.9299999999999997</v>
      </c>
      <c r="AA34" s="17">
        <v>54.33</v>
      </c>
      <c r="AB34" s="17">
        <v>52.27</v>
      </c>
      <c r="AC34" s="17">
        <f t="shared" ref="AC34:AC40" si="24">AB34-AA34</f>
        <v>-2.0599999999999952</v>
      </c>
      <c r="AD34" s="17">
        <f t="shared" ref="AD34:AE40" si="25">(F34+I34+L34+O34+R34+U34+X34+AA34)/8</f>
        <v>45.284999999999997</v>
      </c>
      <c r="AE34" s="17">
        <f t="shared" si="25"/>
        <v>48.58124999999999</v>
      </c>
      <c r="AF34" s="17">
        <f t="shared" ref="AF34:AF40" si="26">AE34-AD34</f>
        <v>3.2962499999999935</v>
      </c>
      <c r="AG34" s="50">
        <v>5</v>
      </c>
    </row>
    <row r="35" spans="1:33">
      <c r="A35" s="15">
        <v>5</v>
      </c>
      <c r="B35" s="15">
        <v>28</v>
      </c>
      <c r="C35" s="15">
        <v>2</v>
      </c>
      <c r="D35" s="15" t="s">
        <v>19</v>
      </c>
      <c r="E35" s="63">
        <v>9</v>
      </c>
      <c r="F35" s="17">
        <v>63.9</v>
      </c>
      <c r="G35" s="17">
        <v>39.08</v>
      </c>
      <c r="H35" s="17">
        <f t="shared" si="17"/>
        <v>-24.82</v>
      </c>
      <c r="I35" s="17">
        <v>72</v>
      </c>
      <c r="J35" s="17">
        <v>56.67</v>
      </c>
      <c r="K35" s="17">
        <f t="shared" si="18"/>
        <v>-15.329999999999998</v>
      </c>
      <c r="L35" s="17">
        <v>40</v>
      </c>
      <c r="M35" s="17">
        <v>22.22</v>
      </c>
      <c r="N35" s="17">
        <f t="shared" si="19"/>
        <v>-17.78</v>
      </c>
      <c r="O35" s="17">
        <v>28.8</v>
      </c>
      <c r="P35" s="17">
        <v>33.6</v>
      </c>
      <c r="Q35" s="17">
        <f t="shared" si="20"/>
        <v>4.8000000000000007</v>
      </c>
      <c r="R35" s="17">
        <v>62</v>
      </c>
      <c r="S35" s="17">
        <v>52.67</v>
      </c>
      <c r="T35" s="17">
        <f t="shared" si="21"/>
        <v>-9.3299999999999983</v>
      </c>
      <c r="U35" s="17">
        <v>82.5</v>
      </c>
      <c r="V35" s="17">
        <v>72.78</v>
      </c>
      <c r="W35" s="17">
        <f t="shared" si="22"/>
        <v>-9.7199999999999989</v>
      </c>
      <c r="X35" s="17">
        <v>60</v>
      </c>
      <c r="Y35" s="17">
        <v>46.11</v>
      </c>
      <c r="Z35" s="17">
        <f t="shared" si="23"/>
        <v>-13.89</v>
      </c>
      <c r="AA35" s="17">
        <v>70</v>
      </c>
      <c r="AB35" s="17">
        <v>57.11</v>
      </c>
      <c r="AC35" s="17">
        <f t="shared" si="24"/>
        <v>-12.89</v>
      </c>
      <c r="AD35" s="17">
        <f t="shared" si="25"/>
        <v>59.900000000000006</v>
      </c>
      <c r="AE35" s="17">
        <f t="shared" si="25"/>
        <v>47.53</v>
      </c>
      <c r="AF35" s="17">
        <f t="shared" si="26"/>
        <v>-12.370000000000005</v>
      </c>
      <c r="AG35" s="50">
        <v>1</v>
      </c>
    </row>
    <row r="36" spans="1:33">
      <c r="A36" s="15">
        <v>5</v>
      </c>
      <c r="B36" s="15">
        <v>3</v>
      </c>
      <c r="C36" s="15">
        <v>3</v>
      </c>
      <c r="D36" s="15" t="s">
        <v>22</v>
      </c>
      <c r="E36" s="63">
        <v>10</v>
      </c>
      <c r="F36" s="17">
        <v>46.51</v>
      </c>
      <c r="G36" s="17">
        <v>40.53</v>
      </c>
      <c r="H36" s="17">
        <f t="shared" si="17"/>
        <v>-5.9799999999999969</v>
      </c>
      <c r="I36" s="17">
        <v>37.78</v>
      </c>
      <c r="J36" s="17">
        <v>52.2</v>
      </c>
      <c r="K36" s="17">
        <f t="shared" si="18"/>
        <v>14.420000000000002</v>
      </c>
      <c r="L36" s="17">
        <v>30.89</v>
      </c>
      <c r="M36" s="17">
        <v>29.8</v>
      </c>
      <c r="N36" s="17">
        <f t="shared" si="19"/>
        <v>-1.0899999999999999</v>
      </c>
      <c r="O36" s="17">
        <v>26.49</v>
      </c>
      <c r="P36" s="17">
        <v>31.12</v>
      </c>
      <c r="Q36" s="17">
        <f t="shared" si="20"/>
        <v>4.6300000000000026</v>
      </c>
      <c r="R36" s="17">
        <v>31.56</v>
      </c>
      <c r="S36" s="17">
        <v>47</v>
      </c>
      <c r="T36" s="17">
        <f t="shared" si="21"/>
        <v>15.440000000000001</v>
      </c>
      <c r="U36" s="17">
        <v>60</v>
      </c>
      <c r="V36" s="17">
        <v>69.5</v>
      </c>
      <c r="W36" s="17">
        <f t="shared" si="22"/>
        <v>9.5</v>
      </c>
      <c r="X36" s="17">
        <v>43.61</v>
      </c>
      <c r="Y36" s="17">
        <v>45</v>
      </c>
      <c r="Z36" s="17">
        <f t="shared" si="23"/>
        <v>1.3900000000000006</v>
      </c>
      <c r="AA36" s="17">
        <v>45.56</v>
      </c>
      <c r="AB36" s="17">
        <v>52.2</v>
      </c>
      <c r="AC36" s="17">
        <f t="shared" si="24"/>
        <v>6.6400000000000006</v>
      </c>
      <c r="AD36" s="17">
        <f t="shared" si="25"/>
        <v>40.299999999999997</v>
      </c>
      <c r="AE36" s="17">
        <f t="shared" si="25"/>
        <v>45.918749999999996</v>
      </c>
      <c r="AF36" s="17">
        <f t="shared" si="26"/>
        <v>5.6187499999999986</v>
      </c>
      <c r="AG36" s="50">
        <v>6</v>
      </c>
    </row>
    <row r="37" spans="1:33">
      <c r="A37" s="15">
        <v>5</v>
      </c>
      <c r="B37" s="15">
        <v>9</v>
      </c>
      <c r="C37" s="15">
        <v>4</v>
      </c>
      <c r="D37" s="15" t="s">
        <v>23</v>
      </c>
      <c r="E37" s="63">
        <v>10</v>
      </c>
      <c r="F37" s="17">
        <v>52.14</v>
      </c>
      <c r="G37" s="17">
        <v>37.15</v>
      </c>
      <c r="H37" s="17">
        <f t="shared" si="17"/>
        <v>-14.990000000000002</v>
      </c>
      <c r="I37" s="17">
        <v>40.909999999999997</v>
      </c>
      <c r="J37" s="17">
        <v>49.8</v>
      </c>
      <c r="K37" s="17">
        <f t="shared" si="18"/>
        <v>8.89</v>
      </c>
      <c r="L37" s="17">
        <v>31.45</v>
      </c>
      <c r="M37" s="17">
        <v>30.2</v>
      </c>
      <c r="N37" s="17">
        <f t="shared" si="19"/>
        <v>-1.25</v>
      </c>
      <c r="O37" s="17">
        <v>28.15</v>
      </c>
      <c r="P37" s="17">
        <v>32.880000000000003</v>
      </c>
      <c r="Q37" s="17">
        <f t="shared" si="20"/>
        <v>4.730000000000004</v>
      </c>
      <c r="R37" s="17">
        <v>45.27</v>
      </c>
      <c r="S37" s="17">
        <v>47.6</v>
      </c>
      <c r="T37" s="17">
        <f t="shared" si="21"/>
        <v>2.3299999999999983</v>
      </c>
      <c r="U37" s="17">
        <v>67.73</v>
      </c>
      <c r="V37" s="17">
        <v>71</v>
      </c>
      <c r="W37" s="17">
        <f t="shared" si="22"/>
        <v>3.269999999999996</v>
      </c>
      <c r="X37" s="17">
        <v>53.41</v>
      </c>
      <c r="Y37" s="17">
        <v>42.75</v>
      </c>
      <c r="Z37" s="17">
        <f t="shared" si="23"/>
        <v>-10.659999999999997</v>
      </c>
      <c r="AA37" s="17">
        <v>51.45</v>
      </c>
      <c r="AB37" s="17">
        <v>49</v>
      </c>
      <c r="AC37" s="17">
        <f t="shared" si="24"/>
        <v>-2.4500000000000028</v>
      </c>
      <c r="AD37" s="17">
        <f t="shared" si="25"/>
        <v>46.313750000000006</v>
      </c>
      <c r="AE37" s="17">
        <f t="shared" si="25"/>
        <v>45.047499999999999</v>
      </c>
      <c r="AF37" s="17">
        <f t="shared" si="26"/>
        <v>-1.2662500000000065</v>
      </c>
      <c r="AG37" s="50">
        <v>4</v>
      </c>
    </row>
    <row r="38" spans="1:33">
      <c r="A38" s="15">
        <v>5</v>
      </c>
      <c r="B38" s="15">
        <v>10</v>
      </c>
      <c r="C38" s="15">
        <v>5</v>
      </c>
      <c r="D38" s="15" t="s">
        <v>24</v>
      </c>
      <c r="E38" s="63">
        <v>13</v>
      </c>
      <c r="F38" s="17">
        <v>49.65</v>
      </c>
      <c r="G38" s="17">
        <v>38.950000000000003</v>
      </c>
      <c r="H38" s="17">
        <f t="shared" si="17"/>
        <v>-10.699999999999996</v>
      </c>
      <c r="I38" s="17">
        <v>44.78</v>
      </c>
      <c r="J38" s="17">
        <v>50.15</v>
      </c>
      <c r="K38" s="17">
        <f t="shared" si="18"/>
        <v>5.3699999999999974</v>
      </c>
      <c r="L38" s="17">
        <v>26.44</v>
      </c>
      <c r="M38" s="17">
        <v>26.62</v>
      </c>
      <c r="N38" s="17">
        <f t="shared" si="19"/>
        <v>0.17999999999999972</v>
      </c>
      <c r="O38" s="17">
        <v>26</v>
      </c>
      <c r="P38" s="17">
        <v>26.58</v>
      </c>
      <c r="Q38" s="17">
        <f t="shared" si="20"/>
        <v>0.57999999999999829</v>
      </c>
      <c r="R38" s="17">
        <v>47.33</v>
      </c>
      <c r="S38" s="17">
        <v>45.23</v>
      </c>
      <c r="T38" s="17">
        <f t="shared" si="21"/>
        <v>-2.1000000000000014</v>
      </c>
      <c r="U38" s="17">
        <v>65.14</v>
      </c>
      <c r="V38" s="17">
        <v>59.62</v>
      </c>
      <c r="W38" s="17">
        <f t="shared" si="22"/>
        <v>-5.5200000000000031</v>
      </c>
      <c r="X38" s="17">
        <v>43.75</v>
      </c>
      <c r="Y38" s="17">
        <v>43.85</v>
      </c>
      <c r="Z38" s="17">
        <f t="shared" si="23"/>
        <v>0.10000000000000142</v>
      </c>
      <c r="AA38" s="17">
        <v>53.67</v>
      </c>
      <c r="AB38" s="17">
        <v>47.08</v>
      </c>
      <c r="AC38" s="17">
        <f t="shared" si="24"/>
        <v>-6.5900000000000034</v>
      </c>
      <c r="AD38" s="17">
        <f t="shared" si="25"/>
        <v>44.594999999999999</v>
      </c>
      <c r="AE38" s="17">
        <f t="shared" si="25"/>
        <v>42.26</v>
      </c>
      <c r="AF38" s="17">
        <f t="shared" si="26"/>
        <v>-2.3350000000000009</v>
      </c>
      <c r="AG38" s="50">
        <v>4</v>
      </c>
    </row>
    <row r="39" spans="1:33">
      <c r="A39" s="15">
        <v>5</v>
      </c>
      <c r="B39" s="15">
        <v>2</v>
      </c>
      <c r="C39" s="15">
        <v>6</v>
      </c>
      <c r="D39" s="15" t="s">
        <v>21</v>
      </c>
      <c r="E39" s="63">
        <v>8</v>
      </c>
      <c r="F39" s="17">
        <v>44.28</v>
      </c>
      <c r="G39" s="17">
        <v>32.21</v>
      </c>
      <c r="H39" s="17">
        <f t="shared" si="17"/>
        <v>-12.07</v>
      </c>
      <c r="I39" s="17">
        <v>37.6</v>
      </c>
      <c r="J39" s="17">
        <v>47.75</v>
      </c>
      <c r="K39" s="17">
        <f t="shared" si="18"/>
        <v>10.149999999999999</v>
      </c>
      <c r="L39" s="17">
        <v>34.799999999999997</v>
      </c>
      <c r="M39" s="17">
        <v>26.5</v>
      </c>
      <c r="N39" s="17">
        <f t="shared" si="19"/>
        <v>-8.2999999999999972</v>
      </c>
      <c r="O39" s="17">
        <v>19.68</v>
      </c>
      <c r="P39" s="17">
        <v>22.8</v>
      </c>
      <c r="Q39" s="17">
        <f t="shared" si="20"/>
        <v>3.120000000000001</v>
      </c>
      <c r="R39" s="17">
        <v>33.6</v>
      </c>
      <c r="S39" s="17">
        <v>32.5</v>
      </c>
      <c r="T39" s="17">
        <f t="shared" si="21"/>
        <v>-1.1000000000000014</v>
      </c>
      <c r="U39" s="17">
        <v>63.5</v>
      </c>
      <c r="V39" s="17">
        <v>60.31</v>
      </c>
      <c r="W39" s="17">
        <f t="shared" si="22"/>
        <v>-3.1899999999999977</v>
      </c>
      <c r="X39" s="17">
        <v>43.5</v>
      </c>
      <c r="Y39" s="17">
        <v>40.630000000000003</v>
      </c>
      <c r="Z39" s="17">
        <f t="shared" si="23"/>
        <v>-2.8699999999999974</v>
      </c>
      <c r="AA39" s="17">
        <v>44</v>
      </c>
      <c r="AB39" s="17">
        <v>42.25</v>
      </c>
      <c r="AC39" s="17">
        <f t="shared" si="24"/>
        <v>-1.75</v>
      </c>
      <c r="AD39" s="17">
        <f t="shared" si="25"/>
        <v>40.119999999999997</v>
      </c>
      <c r="AE39" s="17">
        <f t="shared" si="25"/>
        <v>38.118750000000006</v>
      </c>
      <c r="AF39" s="17">
        <f t="shared" si="26"/>
        <v>-2.0012499999999918</v>
      </c>
      <c r="AG39" s="50">
        <v>2</v>
      </c>
    </row>
    <row r="40" spans="1:33">
      <c r="A40" s="15">
        <v>5</v>
      </c>
      <c r="B40" s="15">
        <v>1</v>
      </c>
      <c r="C40" s="15">
        <v>7</v>
      </c>
      <c r="D40" s="15" t="s">
        <v>20</v>
      </c>
      <c r="E40" s="63">
        <v>4</v>
      </c>
      <c r="F40" s="17">
        <v>33.78</v>
      </c>
      <c r="G40" s="17">
        <v>35.729999999999997</v>
      </c>
      <c r="H40" s="17">
        <f t="shared" si="17"/>
        <v>1.9499999999999957</v>
      </c>
      <c r="I40" s="17">
        <v>36.33</v>
      </c>
      <c r="J40" s="17">
        <v>45</v>
      </c>
      <c r="K40" s="17">
        <f t="shared" si="18"/>
        <v>8.6700000000000017</v>
      </c>
      <c r="L40" s="17">
        <v>25.67</v>
      </c>
      <c r="M40" s="17">
        <v>29</v>
      </c>
      <c r="N40" s="17">
        <f t="shared" si="19"/>
        <v>3.3299999999999983</v>
      </c>
      <c r="O40" s="17">
        <v>19.329999999999998</v>
      </c>
      <c r="P40" s="17">
        <v>24</v>
      </c>
      <c r="Q40" s="17">
        <f t="shared" si="20"/>
        <v>4.6700000000000017</v>
      </c>
      <c r="R40" s="17">
        <v>32.33</v>
      </c>
      <c r="S40" s="17">
        <v>37</v>
      </c>
      <c r="T40" s="17">
        <f t="shared" si="21"/>
        <v>4.6700000000000017</v>
      </c>
      <c r="U40" s="17">
        <v>50.42</v>
      </c>
      <c r="V40" s="17">
        <v>48.75</v>
      </c>
      <c r="W40" s="17">
        <f t="shared" si="22"/>
        <v>-1.6700000000000017</v>
      </c>
      <c r="X40" s="17">
        <v>37.92</v>
      </c>
      <c r="Y40" s="17">
        <v>38.130000000000003</v>
      </c>
      <c r="Z40" s="17">
        <f t="shared" si="23"/>
        <v>0.21000000000000085</v>
      </c>
      <c r="AA40" s="17">
        <v>32.67</v>
      </c>
      <c r="AB40" s="17">
        <v>40.5</v>
      </c>
      <c r="AC40" s="17">
        <f t="shared" si="24"/>
        <v>7.8299999999999983</v>
      </c>
      <c r="AD40" s="17">
        <f t="shared" si="25"/>
        <v>33.556250000000006</v>
      </c>
      <c r="AE40" s="17">
        <f t="shared" si="25"/>
        <v>37.263750000000002</v>
      </c>
      <c r="AF40" s="17">
        <f t="shared" si="26"/>
        <v>3.707499999999996</v>
      </c>
      <c r="AG40" s="50">
        <v>7</v>
      </c>
    </row>
    <row r="41" spans="1:33">
      <c r="A41" s="15"/>
      <c r="B41" s="15"/>
      <c r="C41" s="15"/>
      <c r="D41" s="15" t="s">
        <v>130</v>
      </c>
      <c r="E41" s="63">
        <f>SUM(E34:E40)</f>
        <v>76</v>
      </c>
      <c r="F41" s="17">
        <f>AVERAGE(F34:F40)</f>
        <v>48.279999999999987</v>
      </c>
      <c r="G41" s="17">
        <f t="shared" ref="G41:AF41" si="27">AVERAGE(G34:G40)</f>
        <v>38.038571428571423</v>
      </c>
      <c r="H41" s="17">
        <f t="shared" si="27"/>
        <v>-10.241428571428571</v>
      </c>
      <c r="I41" s="17">
        <f t="shared" si="27"/>
        <v>45.438571428571429</v>
      </c>
      <c r="J41" s="17">
        <f t="shared" si="27"/>
        <v>51.302857142857142</v>
      </c>
      <c r="K41" s="17">
        <f t="shared" si="27"/>
        <v>5.8642857142857139</v>
      </c>
      <c r="L41" s="17">
        <f t="shared" si="27"/>
        <v>31.41714285714286</v>
      </c>
      <c r="M41" s="17">
        <f t="shared" si="27"/>
        <v>28.099999999999998</v>
      </c>
      <c r="N41" s="17">
        <f t="shared" si="27"/>
        <v>-3.3171428571428576</v>
      </c>
      <c r="O41" s="17">
        <f t="shared" si="27"/>
        <v>24.921428571428571</v>
      </c>
      <c r="P41" s="17">
        <f t="shared" si="27"/>
        <v>29.641428571428573</v>
      </c>
      <c r="Q41" s="17">
        <f t="shared" si="27"/>
        <v>4.7200000000000006</v>
      </c>
      <c r="R41" s="17">
        <f t="shared" si="27"/>
        <v>42.488571428571433</v>
      </c>
      <c r="S41" s="17">
        <f t="shared" si="27"/>
        <v>44.597142857142849</v>
      </c>
      <c r="T41" s="17">
        <f t="shared" si="27"/>
        <v>2.108571428571429</v>
      </c>
      <c r="U41" s="17">
        <f t="shared" si="27"/>
        <v>64.124285714285719</v>
      </c>
      <c r="V41" s="17">
        <f t="shared" si="27"/>
        <v>64.435714285714283</v>
      </c>
      <c r="W41" s="17">
        <f t="shared" si="27"/>
        <v>0.31142857142857139</v>
      </c>
      <c r="X41" s="17">
        <f t="shared" si="27"/>
        <v>47.455714285714286</v>
      </c>
      <c r="Y41" s="17">
        <f t="shared" si="27"/>
        <v>43.505714285714291</v>
      </c>
      <c r="Z41" s="17">
        <f t="shared" si="27"/>
        <v>-3.9499999999999988</v>
      </c>
      <c r="AA41" s="17">
        <f t="shared" si="27"/>
        <v>50.24</v>
      </c>
      <c r="AB41" s="17">
        <f t="shared" si="27"/>
        <v>48.629999999999995</v>
      </c>
      <c r="AC41" s="17">
        <f t="shared" si="27"/>
        <v>-1.6100000000000005</v>
      </c>
      <c r="AD41" s="17">
        <f t="shared" si="27"/>
        <v>44.29571428571429</v>
      </c>
      <c r="AE41" s="17">
        <f t="shared" si="27"/>
        <v>43.53142857142857</v>
      </c>
      <c r="AF41" s="17">
        <f t="shared" si="27"/>
        <v>-0.76428571428571657</v>
      </c>
      <c r="AG41" s="50">
        <v>4</v>
      </c>
    </row>
    <row r="42" spans="1:33">
      <c r="A42" s="15"/>
      <c r="B42" s="15"/>
      <c r="C42" s="15"/>
      <c r="D42" s="54" t="s">
        <v>100</v>
      </c>
      <c r="E42" s="63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50"/>
    </row>
    <row r="43" spans="1:33">
      <c r="A43" s="15">
        <v>6</v>
      </c>
      <c r="B43" s="15">
        <v>24</v>
      </c>
      <c r="C43" s="15">
        <v>1</v>
      </c>
      <c r="D43" s="15" t="s">
        <v>27</v>
      </c>
      <c r="E43" s="63">
        <v>9</v>
      </c>
      <c r="F43" s="17">
        <v>48.69</v>
      </c>
      <c r="G43" s="17">
        <v>38.51</v>
      </c>
      <c r="H43" s="17">
        <f>G43-F43</f>
        <v>-10.18</v>
      </c>
      <c r="I43" s="17">
        <v>48.22</v>
      </c>
      <c r="J43" s="17">
        <v>44.89</v>
      </c>
      <c r="K43" s="17">
        <f>J43-I43</f>
        <v>-3.3299999999999983</v>
      </c>
      <c r="L43" s="17">
        <v>28.44</v>
      </c>
      <c r="M43" s="17">
        <v>24.44</v>
      </c>
      <c r="N43" s="17">
        <f>M43-L43</f>
        <v>-4</v>
      </c>
      <c r="O43" s="17">
        <v>26.22</v>
      </c>
      <c r="P43" s="17">
        <v>17.78</v>
      </c>
      <c r="Q43" s="17">
        <f>P43-O43</f>
        <v>-8.4399999999999977</v>
      </c>
      <c r="R43" s="17">
        <v>47.33</v>
      </c>
      <c r="S43" s="17">
        <v>33.78</v>
      </c>
      <c r="T43" s="17">
        <f>S43-R43</f>
        <v>-13.549999999999997</v>
      </c>
      <c r="U43" s="17">
        <v>66.39</v>
      </c>
      <c r="V43" s="17">
        <v>63.06</v>
      </c>
      <c r="W43" s="17">
        <f>V43-U43</f>
        <v>-3.3299999999999983</v>
      </c>
      <c r="X43" s="17">
        <v>43.89</v>
      </c>
      <c r="Y43" s="17">
        <v>38.61</v>
      </c>
      <c r="Z43" s="17">
        <f>Y43-X43</f>
        <v>-5.2800000000000011</v>
      </c>
      <c r="AA43" s="17">
        <v>54.89</v>
      </c>
      <c r="AB43" s="17">
        <v>42.22</v>
      </c>
      <c r="AC43" s="17">
        <f>AB43-AA43</f>
        <v>-12.670000000000002</v>
      </c>
      <c r="AD43" s="17">
        <f>(F43+I43+L43+O43+R43+U43+X43+AA43)/8</f>
        <v>45.508749999999992</v>
      </c>
      <c r="AE43" s="17">
        <f>(G43+J43+M43+P43+S43+V43+Y43+AB43)/8</f>
        <v>37.911249999999995</v>
      </c>
      <c r="AF43" s="17">
        <f>AE43-AD43</f>
        <v>-7.5974999999999966</v>
      </c>
      <c r="AG43" s="50">
        <v>0</v>
      </c>
    </row>
    <row r="44" spans="1:33">
      <c r="A44" s="15">
        <v>6</v>
      </c>
      <c r="B44" s="15">
        <v>26</v>
      </c>
      <c r="C44" s="15">
        <v>2</v>
      </c>
      <c r="D44" s="15" t="s">
        <v>26</v>
      </c>
      <c r="E44" s="63">
        <v>15</v>
      </c>
      <c r="F44" s="17">
        <v>41.08</v>
      </c>
      <c r="G44" s="17">
        <v>30.1</v>
      </c>
      <c r="H44" s="17">
        <f>G44-F44</f>
        <v>-10.979999999999997</v>
      </c>
      <c r="I44" s="17">
        <v>36.74</v>
      </c>
      <c r="J44" s="17">
        <v>45.47</v>
      </c>
      <c r="K44" s="17">
        <f>J44-I44</f>
        <v>8.7299999999999969</v>
      </c>
      <c r="L44" s="17">
        <v>28.74</v>
      </c>
      <c r="M44" s="17">
        <v>23.87</v>
      </c>
      <c r="N44" s="17">
        <f>M44-L44</f>
        <v>-4.8699999999999974</v>
      </c>
      <c r="O44" s="17">
        <v>18.989999999999998</v>
      </c>
      <c r="P44" s="17">
        <v>27.2</v>
      </c>
      <c r="Q44" s="17">
        <f>P44-O44</f>
        <v>8.2100000000000009</v>
      </c>
      <c r="R44" s="17">
        <v>38</v>
      </c>
      <c r="S44" s="17">
        <v>34.67</v>
      </c>
      <c r="T44" s="17">
        <f>S44-R44</f>
        <v>-3.3299999999999983</v>
      </c>
      <c r="U44" s="17">
        <v>59.61</v>
      </c>
      <c r="V44" s="17">
        <v>56.33</v>
      </c>
      <c r="W44" s="17">
        <f>V44-U44</f>
        <v>-3.2800000000000011</v>
      </c>
      <c r="X44" s="17">
        <v>42.11</v>
      </c>
      <c r="Y44" s="17">
        <v>34.67</v>
      </c>
      <c r="Z44" s="17">
        <f>Y44-X44</f>
        <v>-7.4399999999999977</v>
      </c>
      <c r="AA44" s="17">
        <v>41.47</v>
      </c>
      <c r="AB44" s="17">
        <v>39.869999999999997</v>
      </c>
      <c r="AC44" s="17">
        <f>AB44-AA44</f>
        <v>-1.6000000000000014</v>
      </c>
      <c r="AD44" s="17">
        <f>(F44+I44+L44+O44+R44+U44+X44+AA44)/8</f>
        <v>38.342500000000001</v>
      </c>
      <c r="AE44" s="17">
        <f>(G44+J44+M44+P44+S44+V44+Y44+AB44)/8</f>
        <v>36.522500000000001</v>
      </c>
      <c r="AF44" s="17">
        <f>AE44-AD44</f>
        <v>-1.8200000000000003</v>
      </c>
      <c r="AG44" s="50">
        <v>2</v>
      </c>
    </row>
    <row r="45" spans="1:33">
      <c r="D45" s="15" t="s">
        <v>130</v>
      </c>
      <c r="E45" s="63">
        <f>SUM(E43:E44)</f>
        <v>24</v>
      </c>
      <c r="F45" s="17">
        <f>AVERAGE(F43:F44)</f>
        <v>44.884999999999998</v>
      </c>
      <c r="G45" s="17">
        <f t="shared" ref="G45:AF45" si="28">AVERAGE(G43:G44)</f>
        <v>34.305</v>
      </c>
      <c r="H45" s="17">
        <f t="shared" si="28"/>
        <v>-10.579999999999998</v>
      </c>
      <c r="I45" s="17">
        <f t="shared" si="28"/>
        <v>42.480000000000004</v>
      </c>
      <c r="J45" s="17">
        <f t="shared" si="28"/>
        <v>45.18</v>
      </c>
      <c r="K45" s="17">
        <f t="shared" si="28"/>
        <v>2.6999999999999993</v>
      </c>
      <c r="L45" s="17">
        <f t="shared" si="28"/>
        <v>28.59</v>
      </c>
      <c r="M45" s="17">
        <f t="shared" si="28"/>
        <v>24.155000000000001</v>
      </c>
      <c r="N45" s="17">
        <f t="shared" si="28"/>
        <v>-4.4349999999999987</v>
      </c>
      <c r="O45" s="17">
        <f t="shared" si="28"/>
        <v>22.604999999999997</v>
      </c>
      <c r="P45" s="17">
        <f t="shared" si="28"/>
        <v>22.490000000000002</v>
      </c>
      <c r="Q45" s="17">
        <f t="shared" si="28"/>
        <v>-0.11499999999999844</v>
      </c>
      <c r="R45" s="17">
        <f t="shared" si="28"/>
        <v>42.664999999999999</v>
      </c>
      <c r="S45" s="17">
        <f t="shared" si="28"/>
        <v>34.225000000000001</v>
      </c>
      <c r="T45" s="17">
        <f t="shared" si="28"/>
        <v>-8.4399999999999977</v>
      </c>
      <c r="U45" s="17">
        <f t="shared" si="28"/>
        <v>63</v>
      </c>
      <c r="V45" s="17">
        <f t="shared" si="28"/>
        <v>59.695</v>
      </c>
      <c r="W45" s="17">
        <f t="shared" si="28"/>
        <v>-3.3049999999999997</v>
      </c>
      <c r="X45" s="17">
        <f t="shared" si="28"/>
        <v>43</v>
      </c>
      <c r="Y45" s="17">
        <f t="shared" si="28"/>
        <v>36.64</v>
      </c>
      <c r="Z45" s="17">
        <f t="shared" si="28"/>
        <v>-6.3599999999999994</v>
      </c>
      <c r="AA45" s="17">
        <f t="shared" si="28"/>
        <v>48.18</v>
      </c>
      <c r="AB45" s="17">
        <f t="shared" si="28"/>
        <v>41.045000000000002</v>
      </c>
      <c r="AC45" s="17">
        <f t="shared" si="28"/>
        <v>-7.1350000000000016</v>
      </c>
      <c r="AD45" s="17">
        <f t="shared" si="28"/>
        <v>41.925624999999997</v>
      </c>
      <c r="AE45" s="17">
        <f t="shared" si="28"/>
        <v>37.216875000000002</v>
      </c>
      <c r="AF45" s="17">
        <f t="shared" si="28"/>
        <v>-4.7087499999999984</v>
      </c>
      <c r="AG45" s="110">
        <v>1</v>
      </c>
    </row>
  </sheetData>
  <sortState ref="A3:AG30">
    <sortCondition ref="A3:A30"/>
    <sortCondition descending="1" ref="AE3:AE30"/>
  </sortState>
  <mergeCells count="20">
    <mergeCell ref="C1:AG1"/>
    <mergeCell ref="C2:AG2"/>
    <mergeCell ref="L4:N4"/>
    <mergeCell ref="O4:Q4"/>
    <mergeCell ref="R4:T4"/>
    <mergeCell ref="U4:W4"/>
    <mergeCell ref="X4:Z4"/>
    <mergeCell ref="AA4:AC4"/>
    <mergeCell ref="I4:K4"/>
    <mergeCell ref="C3:AG3"/>
    <mergeCell ref="AD4:AD5"/>
    <mergeCell ref="AE4:AE5"/>
    <mergeCell ref="AF4:AF5"/>
    <mergeCell ref="AG4:AG5"/>
    <mergeCell ref="C4:C5"/>
    <mergeCell ref="A4:A5"/>
    <mergeCell ref="B4:B5"/>
    <mergeCell ref="D4:D5"/>
    <mergeCell ref="E4:E5"/>
    <mergeCell ref="F4:H4"/>
  </mergeCells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Y31"/>
  <sheetViews>
    <sheetView topLeftCell="R1" workbookViewId="0">
      <selection activeCell="AZ17" sqref="AZ17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14.625" style="20" customWidth="1"/>
    <col min="4" max="4" width="2.5" style="20" customWidth="1"/>
    <col min="5" max="5" width="4.625" style="20" bestFit="1" customWidth="1"/>
    <col min="6" max="6" width="4.625" style="20" customWidth="1"/>
    <col min="7" max="7" width="4.25" style="20" bestFit="1" customWidth="1"/>
    <col min="8" max="8" width="4.25" style="20" customWidth="1"/>
    <col min="9" max="9" width="4.625" style="20" bestFit="1" customWidth="1"/>
    <col min="10" max="10" width="4.25" style="20" bestFit="1" customWidth="1"/>
    <col min="11" max="11" width="4.25" style="20" customWidth="1"/>
    <col min="12" max="12" width="4.25" style="20" bestFit="1" customWidth="1"/>
    <col min="13" max="13" width="4.25" style="20" customWidth="1"/>
    <col min="14" max="14" width="4.625" style="20" bestFit="1" customWidth="1"/>
    <col min="15" max="15" width="4.25" style="20" bestFit="1" customWidth="1"/>
    <col min="16" max="16" width="4.25" style="20" customWidth="1"/>
    <col min="17" max="17" width="4.25" style="20" bestFit="1" customWidth="1"/>
    <col min="18" max="18" width="4.25" style="20" customWidth="1"/>
    <col min="19" max="19" width="4.625" style="68" bestFit="1" customWidth="1"/>
    <col min="20" max="20" width="4.25" style="20" bestFit="1" customWidth="1"/>
    <col min="21" max="21" width="4.25" style="20" customWidth="1"/>
    <col min="22" max="22" width="4.25" style="20" bestFit="1" customWidth="1"/>
    <col min="23" max="23" width="4.25" style="20" customWidth="1"/>
    <col min="24" max="24" width="5.375" style="20" bestFit="1" customWidth="1"/>
    <col min="25" max="25" width="4.25" style="20" bestFit="1" customWidth="1"/>
    <col min="26" max="26" width="4.25" style="20" customWidth="1"/>
    <col min="27" max="27" width="4.25" style="20" bestFit="1" customWidth="1"/>
    <col min="28" max="28" width="4.25" style="20" customWidth="1"/>
    <col min="29" max="29" width="5.375" style="20" bestFit="1" customWidth="1"/>
    <col min="30" max="30" width="4.25" style="20" bestFit="1" customWidth="1"/>
    <col min="31" max="31" width="4.25" style="20" customWidth="1"/>
    <col min="32" max="32" width="4.625" style="20" bestFit="1" customWidth="1"/>
    <col min="33" max="33" width="4.625" style="20" customWidth="1"/>
    <col min="34" max="34" width="4.625" style="20" bestFit="1" customWidth="1"/>
    <col min="35" max="35" width="4.25" style="20" bestFit="1" customWidth="1"/>
    <col min="36" max="36" width="4.25" style="20" customWidth="1"/>
    <col min="37" max="37" width="4.25" style="20" bestFit="1" customWidth="1"/>
    <col min="38" max="38" width="4.25" style="20" customWidth="1"/>
    <col min="39" max="39" width="5.375" style="20" bestFit="1" customWidth="1"/>
    <col min="40" max="40" width="4.25" style="20" bestFit="1" customWidth="1"/>
    <col min="41" max="41" width="4.25" style="20" customWidth="1"/>
    <col min="42" max="42" width="4.25" style="20" bestFit="1" customWidth="1"/>
    <col min="43" max="43" width="4.25" style="20" customWidth="1"/>
    <col min="44" max="44" width="4.625" style="20" bestFit="1" customWidth="1"/>
    <col min="45" max="45" width="5.5" style="20" bestFit="1" customWidth="1"/>
    <col min="46" max="46" width="5.5" style="20" customWidth="1"/>
    <col min="47" max="47" width="5" style="20" bestFit="1" customWidth="1"/>
    <col min="48" max="48" width="5" style="20" customWidth="1"/>
    <col min="49" max="50" width="4.5" style="20" customWidth="1"/>
    <col min="51" max="51" width="3.125" style="51" bestFit="1" customWidth="1"/>
  </cols>
  <sheetData>
    <row r="1" spans="1:51">
      <c r="A1" s="99" t="s">
        <v>28</v>
      </c>
      <c r="B1" s="99" t="s">
        <v>60</v>
      </c>
      <c r="C1" s="99" t="s">
        <v>30</v>
      </c>
      <c r="D1" s="99" t="s">
        <v>70</v>
      </c>
      <c r="E1" s="101" t="s">
        <v>31</v>
      </c>
      <c r="F1" s="101"/>
      <c r="G1" s="101"/>
      <c r="H1" s="101"/>
      <c r="I1" s="101"/>
      <c r="J1" s="101" t="s">
        <v>32</v>
      </c>
      <c r="K1" s="101"/>
      <c r="L1" s="101"/>
      <c r="M1" s="101"/>
      <c r="N1" s="101"/>
      <c r="O1" s="101" t="s">
        <v>33</v>
      </c>
      <c r="P1" s="101"/>
      <c r="Q1" s="101"/>
      <c r="R1" s="101"/>
      <c r="S1" s="101"/>
      <c r="T1" s="101" t="s">
        <v>34</v>
      </c>
      <c r="U1" s="101"/>
      <c r="V1" s="101"/>
      <c r="W1" s="101"/>
      <c r="X1" s="101"/>
      <c r="Y1" s="101" t="s">
        <v>35</v>
      </c>
      <c r="Z1" s="101"/>
      <c r="AA1" s="101"/>
      <c r="AB1" s="101"/>
      <c r="AC1" s="101"/>
      <c r="AD1" s="101" t="s">
        <v>37</v>
      </c>
      <c r="AE1" s="101"/>
      <c r="AF1" s="101"/>
      <c r="AG1" s="101"/>
      <c r="AH1" s="101"/>
      <c r="AI1" s="101" t="s">
        <v>38</v>
      </c>
      <c r="AJ1" s="101"/>
      <c r="AK1" s="101"/>
      <c r="AL1" s="101"/>
      <c r="AM1" s="101"/>
      <c r="AN1" s="101" t="s">
        <v>39</v>
      </c>
      <c r="AO1" s="101"/>
      <c r="AP1" s="101"/>
      <c r="AQ1" s="101"/>
      <c r="AR1" s="101"/>
      <c r="AS1" s="102" t="s">
        <v>109</v>
      </c>
      <c r="AT1" s="103" t="s">
        <v>67</v>
      </c>
      <c r="AU1" s="102" t="s">
        <v>108</v>
      </c>
      <c r="AV1" s="103" t="s">
        <v>107</v>
      </c>
      <c r="AW1" s="102" t="s">
        <v>68</v>
      </c>
      <c r="AX1" s="103" t="s">
        <v>69</v>
      </c>
      <c r="AY1" s="107" t="s">
        <v>62</v>
      </c>
    </row>
    <row r="2" spans="1:51">
      <c r="A2" s="100"/>
      <c r="B2" s="100"/>
      <c r="C2" s="100"/>
      <c r="D2" s="100"/>
      <c r="E2" s="49" t="s">
        <v>63</v>
      </c>
      <c r="F2" s="49" t="s">
        <v>67</v>
      </c>
      <c r="G2" s="49" t="s">
        <v>106</v>
      </c>
      <c r="H2" s="49" t="s">
        <v>107</v>
      </c>
      <c r="I2" s="14" t="s">
        <v>61</v>
      </c>
      <c r="J2" s="49" t="s">
        <v>63</v>
      </c>
      <c r="K2" s="49" t="s">
        <v>67</v>
      </c>
      <c r="L2" s="49" t="s">
        <v>106</v>
      </c>
      <c r="M2" s="49" t="s">
        <v>107</v>
      </c>
      <c r="N2" s="14" t="s">
        <v>61</v>
      </c>
      <c r="O2" s="49" t="s">
        <v>63</v>
      </c>
      <c r="P2" s="49" t="s">
        <v>67</v>
      </c>
      <c r="Q2" s="49" t="s">
        <v>106</v>
      </c>
      <c r="R2" s="49" t="s">
        <v>107</v>
      </c>
      <c r="S2" s="67" t="s">
        <v>61</v>
      </c>
      <c r="T2" s="49" t="s">
        <v>63</v>
      </c>
      <c r="U2" s="49" t="s">
        <v>67</v>
      </c>
      <c r="V2" s="49" t="s">
        <v>106</v>
      </c>
      <c r="W2" s="49" t="s">
        <v>107</v>
      </c>
      <c r="X2" s="14" t="s">
        <v>61</v>
      </c>
      <c r="Y2" s="49" t="s">
        <v>63</v>
      </c>
      <c r="Z2" s="49" t="s">
        <v>67</v>
      </c>
      <c r="AA2" s="49" t="s">
        <v>106</v>
      </c>
      <c r="AB2" s="49" t="s">
        <v>107</v>
      </c>
      <c r="AC2" s="14" t="s">
        <v>61</v>
      </c>
      <c r="AD2" s="49" t="s">
        <v>63</v>
      </c>
      <c r="AE2" s="49" t="s">
        <v>67</v>
      </c>
      <c r="AF2" s="49" t="s">
        <v>106</v>
      </c>
      <c r="AG2" s="49" t="s">
        <v>107</v>
      </c>
      <c r="AH2" s="14" t="s">
        <v>61</v>
      </c>
      <c r="AI2" s="49" t="s">
        <v>63</v>
      </c>
      <c r="AJ2" s="49" t="s">
        <v>67</v>
      </c>
      <c r="AK2" s="49" t="s">
        <v>106</v>
      </c>
      <c r="AL2" s="49" t="s">
        <v>107</v>
      </c>
      <c r="AM2" s="14" t="s">
        <v>61</v>
      </c>
      <c r="AN2" s="49" t="s">
        <v>63</v>
      </c>
      <c r="AO2" s="49" t="s">
        <v>67</v>
      </c>
      <c r="AP2" s="49" t="s">
        <v>106</v>
      </c>
      <c r="AQ2" s="49" t="s">
        <v>107</v>
      </c>
      <c r="AR2" s="14" t="s">
        <v>61</v>
      </c>
      <c r="AS2" s="102"/>
      <c r="AT2" s="104"/>
      <c r="AU2" s="102"/>
      <c r="AV2" s="104"/>
      <c r="AW2" s="102"/>
      <c r="AX2" s="104"/>
      <c r="AY2" s="107"/>
    </row>
    <row r="3" spans="1:51">
      <c r="A3" s="15">
        <v>5</v>
      </c>
      <c r="B3" s="15">
        <v>1</v>
      </c>
      <c r="C3" s="15" t="s">
        <v>20</v>
      </c>
      <c r="D3" s="63">
        <v>4</v>
      </c>
      <c r="E3" s="17">
        <v>33.78</v>
      </c>
      <c r="F3" s="17">
        <f>(((E3-45.25)/10.19)*10)+50</f>
        <v>38.743866535819436</v>
      </c>
      <c r="G3" s="17">
        <v>35.729999999999997</v>
      </c>
      <c r="H3" s="17">
        <f>(((G3-36.04)/8.34)*10)+50</f>
        <v>49.62829736211031</v>
      </c>
      <c r="I3" s="17">
        <f>G3-E3</f>
        <v>1.9499999999999957</v>
      </c>
      <c r="J3" s="17">
        <v>36.33</v>
      </c>
      <c r="K3" s="17">
        <f>(((J3-39.15)/9.79)*10)+50</f>
        <v>47.119509703779364</v>
      </c>
      <c r="L3" s="17">
        <v>45</v>
      </c>
      <c r="M3" s="17">
        <f>(((L3-48.18)/9.84)*10)+50</f>
        <v>46.768292682926827</v>
      </c>
      <c r="N3" s="17">
        <f>L3-J3</f>
        <v>8.6700000000000017</v>
      </c>
      <c r="O3" s="17">
        <v>25.67</v>
      </c>
      <c r="P3" s="17">
        <f>(((O3-28.89)/7.13)*10)+50</f>
        <v>45.483870967741936</v>
      </c>
      <c r="Q3" s="17">
        <v>29</v>
      </c>
      <c r="R3" s="17">
        <f>(((Q3-26.07)/7.16)*10)+50</f>
        <v>54.092178770949722</v>
      </c>
      <c r="S3" s="17">
        <f>Q3-O3</f>
        <v>3.3299999999999983</v>
      </c>
      <c r="T3" s="17">
        <v>19.329999999999998</v>
      </c>
      <c r="U3" s="17">
        <f>(((T3-23.96)/8.22)*10)+50</f>
        <v>44.367396593673966</v>
      </c>
      <c r="V3" s="17">
        <v>24</v>
      </c>
      <c r="W3" s="17">
        <f>(((V3-27.09)/9.71)*10)+50</f>
        <v>46.817713697219361</v>
      </c>
      <c r="X3" s="17">
        <f>V3-T3</f>
        <v>4.6700000000000017</v>
      </c>
      <c r="Y3" s="17">
        <v>32.33</v>
      </c>
      <c r="Z3" s="17">
        <f>(((Y3-38.07)/9.83)*10)+50</f>
        <v>44.160732451678534</v>
      </c>
      <c r="AA3" s="17">
        <v>37</v>
      </c>
      <c r="AB3" s="17">
        <f>(((AA3-39.11)/11.75)*10)+50</f>
        <v>48.204255319148935</v>
      </c>
      <c r="AC3" s="17">
        <f>AA3-Y3</f>
        <v>4.6700000000000017</v>
      </c>
      <c r="AD3" s="17">
        <v>50.42</v>
      </c>
      <c r="AE3" s="15">
        <f>(((AD3-61.72)/10.12)*10)+50</f>
        <v>38.833992094861664</v>
      </c>
      <c r="AF3" s="17">
        <v>48.75</v>
      </c>
      <c r="AG3" s="17">
        <f>(((AF3-60.19)/11.44)*10)+50</f>
        <v>40</v>
      </c>
      <c r="AH3" s="17">
        <f>AF3-AD3</f>
        <v>-1.6700000000000017</v>
      </c>
      <c r="AI3" s="17">
        <v>37.92</v>
      </c>
      <c r="AJ3" s="17">
        <f>(((AI3-43.95)/8.47)*10)+50</f>
        <v>42.880755608028338</v>
      </c>
      <c r="AK3" s="17">
        <v>38.130000000000003</v>
      </c>
      <c r="AL3" s="17">
        <f>(((AK3-40.77)/9.06)*10)+50</f>
        <v>47.086092715231786</v>
      </c>
      <c r="AM3" s="17">
        <f>AK3-AI3</f>
        <v>0.21000000000000085</v>
      </c>
      <c r="AN3" s="17">
        <v>32.67</v>
      </c>
      <c r="AO3" s="17">
        <f>(((AN3-45.87)/11.83)*10)+50</f>
        <v>38.841927303465766</v>
      </c>
      <c r="AP3" s="17">
        <v>40.5</v>
      </c>
      <c r="AQ3" s="17">
        <f>(((AP3-44.9)/10.38)*10)+50</f>
        <v>45.761078998073216</v>
      </c>
      <c r="AR3" s="17">
        <f>AP3-AN3</f>
        <v>7.8299999999999983</v>
      </c>
      <c r="AS3" s="17">
        <f>(E3+J3+O3+T3+Y3+AD3+AI3+AN3)/8</f>
        <v>33.556250000000006</v>
      </c>
      <c r="AT3" s="17">
        <f>(F3+K3+P3+U3+Z3+AE3+AJ3+AO3)/8</f>
        <v>42.554006407381124</v>
      </c>
      <c r="AU3" s="17">
        <f>(G3+L3+Q3+V3+AA3+AF3+AK3+AP3)/8</f>
        <v>37.263750000000002</v>
      </c>
      <c r="AV3" s="17">
        <f>(H3+M3+R3+W3+AB3+AG3+AL3+AQ3)/8</f>
        <v>47.29473869320752</v>
      </c>
      <c r="AW3" s="17">
        <f>AU3-AS3</f>
        <v>3.707499999999996</v>
      </c>
      <c r="AX3" s="17">
        <f>AV3-AT3</f>
        <v>4.7407322858263967</v>
      </c>
      <c r="AY3" s="50">
        <v>7</v>
      </c>
    </row>
    <row r="4" spans="1:51">
      <c r="A4" s="15">
        <v>5</v>
      </c>
      <c r="B4" s="15">
        <v>2</v>
      </c>
      <c r="C4" s="15" t="s">
        <v>21</v>
      </c>
      <c r="D4" s="63">
        <v>8</v>
      </c>
      <c r="E4" s="17">
        <v>44.28</v>
      </c>
      <c r="F4" s="17">
        <f t="shared" ref="F4:F30" si="0">(((E4-45.25)/10.19)*10)+50</f>
        <v>49.048086359175663</v>
      </c>
      <c r="G4" s="17">
        <v>32.21</v>
      </c>
      <c r="H4" s="17">
        <f t="shared" ref="H4:H30" si="1">(((G4-36.04)/8.34)*10)+50</f>
        <v>45.407673860911274</v>
      </c>
      <c r="I4" s="17">
        <f t="shared" ref="I4:I30" si="2">G4-E4</f>
        <v>-12.07</v>
      </c>
      <c r="J4" s="17">
        <v>37.6</v>
      </c>
      <c r="K4" s="17">
        <f t="shared" ref="K4:K30" si="3">(((J4-39.15)/9.79)*10)+50</f>
        <v>48.41675178753831</v>
      </c>
      <c r="L4" s="17">
        <v>47.75</v>
      </c>
      <c r="M4" s="17">
        <f t="shared" ref="M4:M30" si="4">(((L4-48.18)/9.84)*10)+50</f>
        <v>49.5630081300813</v>
      </c>
      <c r="N4" s="17">
        <f t="shared" ref="N4:N30" si="5">L4-J4</f>
        <v>10.149999999999999</v>
      </c>
      <c r="O4" s="17">
        <v>34.799999999999997</v>
      </c>
      <c r="P4" s="17">
        <f t="shared" ref="P4:P30" si="6">(((O4-28.89)/7.13)*10)+50</f>
        <v>58.288920056100977</v>
      </c>
      <c r="Q4" s="17">
        <v>26.5</v>
      </c>
      <c r="R4" s="17">
        <f t="shared" ref="R4:R30" si="7">(((Q4-26.07)/7.16)*10)+50</f>
        <v>50.600558659217874</v>
      </c>
      <c r="S4" s="17">
        <f t="shared" ref="S4:S30" si="8">Q4-O4</f>
        <v>-8.2999999999999972</v>
      </c>
      <c r="T4" s="17">
        <v>19.68</v>
      </c>
      <c r="U4" s="17">
        <f t="shared" ref="U4:U30" si="9">(((T4-23.96)/8.22)*10)+50</f>
        <v>44.79318734793187</v>
      </c>
      <c r="V4" s="17">
        <v>22.8</v>
      </c>
      <c r="W4" s="17">
        <f t="shared" ref="W4:W30" si="10">(((V4-27.09)/9.71)*10)+50</f>
        <v>45.581874356333678</v>
      </c>
      <c r="X4" s="17">
        <f t="shared" ref="X4:X30" si="11">V4-T4</f>
        <v>3.120000000000001</v>
      </c>
      <c r="Y4" s="17">
        <v>33.6</v>
      </c>
      <c r="Z4" s="17">
        <f t="shared" ref="Z4:Z30" si="12">(((Y4-38.07)/9.83)*10)+50</f>
        <v>45.452695829094608</v>
      </c>
      <c r="AA4" s="17">
        <v>32.5</v>
      </c>
      <c r="AB4" s="17">
        <f t="shared" ref="AB4:AB30" si="13">(((AA4-39.11)/11.75)*10)+50</f>
        <v>44.374468085106386</v>
      </c>
      <c r="AC4" s="17">
        <f t="shared" ref="AC4:AC30" si="14">AA4-Y4</f>
        <v>-1.1000000000000014</v>
      </c>
      <c r="AD4" s="17">
        <v>63.5</v>
      </c>
      <c r="AE4" s="15">
        <f t="shared" ref="AE4:AE30" si="15">(((AD4-61.72)/10.12)*10)+50</f>
        <v>51.758893280632414</v>
      </c>
      <c r="AF4" s="17">
        <v>60.31</v>
      </c>
      <c r="AG4" s="17">
        <f t="shared" ref="AG4:AG30" si="16">(((AF4-60.19)/11.44)*10)+50</f>
        <v>50.104895104895107</v>
      </c>
      <c r="AH4" s="17">
        <f t="shared" ref="AH4:AH30" si="17">AF4-AD4</f>
        <v>-3.1899999999999977</v>
      </c>
      <c r="AI4" s="17">
        <v>43.5</v>
      </c>
      <c r="AJ4" s="17">
        <f t="shared" ref="AJ4:AJ30" si="18">(((AI4-43.95)/8.47)*10)+50</f>
        <v>49.468713105076738</v>
      </c>
      <c r="AK4" s="17">
        <v>40.630000000000003</v>
      </c>
      <c r="AL4" s="17">
        <f t="shared" ref="AL4:AL30" si="19">(((AK4-40.77)/9.06)*10)+50</f>
        <v>49.845474613686534</v>
      </c>
      <c r="AM4" s="17">
        <f t="shared" ref="AM4:AM30" si="20">AK4-AI4</f>
        <v>-2.8699999999999974</v>
      </c>
      <c r="AN4" s="17">
        <v>44</v>
      </c>
      <c r="AO4" s="17">
        <f t="shared" ref="AO4:AO30" si="21">(((AN4-45.87)/11.83)*10)+50</f>
        <v>48.41927303465765</v>
      </c>
      <c r="AP4" s="17">
        <v>42.25</v>
      </c>
      <c r="AQ4" s="17">
        <f t="shared" ref="AQ4:AQ30" si="22">(((AP4-44.9)/10.38)*10)+50</f>
        <v>47.447013487475914</v>
      </c>
      <c r="AR4" s="17">
        <f t="shared" ref="AR4:AR30" si="23">AP4-AN4</f>
        <v>-1.75</v>
      </c>
      <c r="AS4" s="17">
        <f t="shared" ref="AS4:AV30" si="24">(E4+J4+O4+T4+Y4+AD4+AI4+AN4)/8</f>
        <v>40.119999999999997</v>
      </c>
      <c r="AT4" s="17">
        <f t="shared" si="24"/>
        <v>49.45581510002603</v>
      </c>
      <c r="AU4" s="17">
        <f t="shared" si="24"/>
        <v>38.118750000000006</v>
      </c>
      <c r="AV4" s="17">
        <f t="shared" si="24"/>
        <v>47.865620787213501</v>
      </c>
      <c r="AW4" s="17">
        <f t="shared" ref="AW4:AX30" si="25">AU4-AS4</f>
        <v>-2.0012499999999918</v>
      </c>
      <c r="AX4" s="17">
        <f t="shared" si="25"/>
        <v>-1.5901943128125282</v>
      </c>
      <c r="AY4" s="50">
        <v>2</v>
      </c>
    </row>
    <row r="5" spans="1:51">
      <c r="A5" s="15">
        <v>5</v>
      </c>
      <c r="B5" s="15">
        <v>3</v>
      </c>
      <c r="C5" s="15" t="s">
        <v>22</v>
      </c>
      <c r="D5" s="63">
        <v>10</v>
      </c>
      <c r="E5" s="17">
        <v>46.51</v>
      </c>
      <c r="F5" s="17">
        <f t="shared" si="0"/>
        <v>51.236506378802744</v>
      </c>
      <c r="G5" s="17">
        <v>40.53</v>
      </c>
      <c r="H5" s="17">
        <f t="shared" si="1"/>
        <v>55.383693045563554</v>
      </c>
      <c r="I5" s="17">
        <f t="shared" si="2"/>
        <v>-5.9799999999999969</v>
      </c>
      <c r="J5" s="17">
        <v>37.78</v>
      </c>
      <c r="K5" s="17">
        <f t="shared" si="3"/>
        <v>48.600612870275796</v>
      </c>
      <c r="L5" s="17">
        <v>52.2</v>
      </c>
      <c r="M5" s="17">
        <f t="shared" si="4"/>
        <v>54.085365853658537</v>
      </c>
      <c r="N5" s="17">
        <f t="shared" si="5"/>
        <v>14.420000000000002</v>
      </c>
      <c r="O5" s="17">
        <v>30.89</v>
      </c>
      <c r="P5" s="17">
        <f t="shared" si="6"/>
        <v>52.805049088359048</v>
      </c>
      <c r="Q5" s="17">
        <v>29.8</v>
      </c>
      <c r="R5" s="17">
        <f t="shared" si="7"/>
        <v>55.209497206703915</v>
      </c>
      <c r="S5" s="17">
        <f t="shared" si="8"/>
        <v>-1.0899999999999999</v>
      </c>
      <c r="T5" s="17">
        <v>26.49</v>
      </c>
      <c r="U5" s="17">
        <f t="shared" si="9"/>
        <v>53.077858880778585</v>
      </c>
      <c r="V5" s="17">
        <v>31.12</v>
      </c>
      <c r="W5" s="17">
        <f t="shared" si="10"/>
        <v>54.15036045314109</v>
      </c>
      <c r="X5" s="17">
        <f t="shared" si="11"/>
        <v>4.6300000000000026</v>
      </c>
      <c r="Y5" s="17">
        <v>31.56</v>
      </c>
      <c r="Z5" s="17">
        <f t="shared" si="12"/>
        <v>43.377416073245165</v>
      </c>
      <c r="AA5" s="17">
        <v>47</v>
      </c>
      <c r="AB5" s="17">
        <f t="shared" si="13"/>
        <v>56.714893617021275</v>
      </c>
      <c r="AC5" s="17">
        <f t="shared" si="14"/>
        <v>15.440000000000001</v>
      </c>
      <c r="AD5" s="17">
        <v>60</v>
      </c>
      <c r="AE5" s="15">
        <f t="shared" si="15"/>
        <v>48.300395256917</v>
      </c>
      <c r="AF5" s="17">
        <v>69.5</v>
      </c>
      <c r="AG5" s="17">
        <f t="shared" si="16"/>
        <v>58.138111888111894</v>
      </c>
      <c r="AH5" s="17">
        <f t="shared" si="17"/>
        <v>9.5</v>
      </c>
      <c r="AI5" s="17">
        <v>43.61</v>
      </c>
      <c r="AJ5" s="17">
        <f t="shared" si="18"/>
        <v>49.598583234946865</v>
      </c>
      <c r="AK5" s="17">
        <v>45</v>
      </c>
      <c r="AL5" s="17">
        <f t="shared" si="19"/>
        <v>54.668874172185426</v>
      </c>
      <c r="AM5" s="17">
        <f t="shared" si="20"/>
        <v>1.3900000000000006</v>
      </c>
      <c r="AN5" s="17">
        <v>45.56</v>
      </c>
      <c r="AO5" s="17">
        <f t="shared" si="21"/>
        <v>49.737954353338971</v>
      </c>
      <c r="AP5" s="17">
        <v>52.2</v>
      </c>
      <c r="AQ5" s="17">
        <f t="shared" si="22"/>
        <v>57.032755298651253</v>
      </c>
      <c r="AR5" s="17">
        <f t="shared" si="23"/>
        <v>6.6400000000000006</v>
      </c>
      <c r="AS5" s="17">
        <f t="shared" si="24"/>
        <v>40.299999999999997</v>
      </c>
      <c r="AT5" s="17">
        <f t="shared" si="24"/>
        <v>49.591797017083024</v>
      </c>
      <c r="AU5" s="17">
        <f t="shared" si="24"/>
        <v>45.918749999999996</v>
      </c>
      <c r="AV5" s="17">
        <f t="shared" si="24"/>
        <v>55.672943941879623</v>
      </c>
      <c r="AW5" s="17">
        <f t="shared" si="25"/>
        <v>5.6187499999999986</v>
      </c>
      <c r="AX5" s="17">
        <f t="shared" si="25"/>
        <v>6.0811469247965988</v>
      </c>
      <c r="AY5" s="50">
        <v>6</v>
      </c>
    </row>
    <row r="6" spans="1:51">
      <c r="A6" s="15">
        <v>2</v>
      </c>
      <c r="B6" s="15">
        <v>4</v>
      </c>
      <c r="C6" s="15" t="s">
        <v>6</v>
      </c>
      <c r="D6" s="63">
        <v>16</v>
      </c>
      <c r="E6" s="17">
        <v>45.65</v>
      </c>
      <c r="F6" s="17">
        <f t="shared" si="0"/>
        <v>50.392541707556425</v>
      </c>
      <c r="G6" s="17">
        <v>39.19</v>
      </c>
      <c r="H6" s="17">
        <f t="shared" si="1"/>
        <v>53.776978417266186</v>
      </c>
      <c r="I6" s="17">
        <f t="shared" si="2"/>
        <v>-6.4600000000000009</v>
      </c>
      <c r="J6" s="17">
        <v>40</v>
      </c>
      <c r="K6" s="17">
        <f t="shared" si="3"/>
        <v>50.868232890704803</v>
      </c>
      <c r="L6" s="17">
        <v>49.25</v>
      </c>
      <c r="M6" s="17">
        <f t="shared" si="4"/>
        <v>51.087398373983739</v>
      </c>
      <c r="N6" s="17">
        <f t="shared" si="5"/>
        <v>9.25</v>
      </c>
      <c r="O6" s="17">
        <v>33.33</v>
      </c>
      <c r="P6" s="17">
        <f t="shared" si="6"/>
        <v>56.22720897615708</v>
      </c>
      <c r="Q6" s="17">
        <v>26.88</v>
      </c>
      <c r="R6" s="17">
        <f t="shared" si="7"/>
        <v>51.131284916201118</v>
      </c>
      <c r="S6" s="17">
        <f t="shared" si="8"/>
        <v>-6.4499999999999993</v>
      </c>
      <c r="T6" s="17">
        <v>23.73</v>
      </c>
      <c r="U6" s="17">
        <f t="shared" si="9"/>
        <v>49.720194647201943</v>
      </c>
      <c r="V6" s="17">
        <v>27.6</v>
      </c>
      <c r="W6" s="17">
        <f t="shared" si="10"/>
        <v>50.525231719876416</v>
      </c>
      <c r="X6" s="17">
        <f t="shared" si="11"/>
        <v>3.870000000000001</v>
      </c>
      <c r="Y6" s="17">
        <v>37.17</v>
      </c>
      <c r="Z6" s="17">
        <f t="shared" si="12"/>
        <v>49.084435401831129</v>
      </c>
      <c r="AA6" s="17">
        <v>39.880000000000003</v>
      </c>
      <c r="AB6" s="17">
        <f t="shared" si="13"/>
        <v>50.655319148936172</v>
      </c>
      <c r="AC6" s="17">
        <f t="shared" si="14"/>
        <v>2.7100000000000009</v>
      </c>
      <c r="AD6" s="17">
        <v>65.63</v>
      </c>
      <c r="AE6" s="15">
        <f t="shared" si="15"/>
        <v>53.86363636363636</v>
      </c>
      <c r="AF6" s="17">
        <v>62.97</v>
      </c>
      <c r="AG6" s="17">
        <f t="shared" si="16"/>
        <v>52.430069930069934</v>
      </c>
      <c r="AH6" s="17">
        <f t="shared" si="17"/>
        <v>-2.6599999999999966</v>
      </c>
      <c r="AI6" s="17">
        <v>45.63</v>
      </c>
      <c r="AJ6" s="17">
        <f t="shared" si="18"/>
        <v>51.983471074380162</v>
      </c>
      <c r="AK6" s="17">
        <v>41.25</v>
      </c>
      <c r="AL6" s="17">
        <f t="shared" si="19"/>
        <v>50.52980132450331</v>
      </c>
      <c r="AM6" s="17">
        <f t="shared" si="20"/>
        <v>-4.3800000000000026</v>
      </c>
      <c r="AN6" s="17">
        <v>45.67</v>
      </c>
      <c r="AO6" s="17">
        <f t="shared" si="21"/>
        <v>49.830938292476759</v>
      </c>
      <c r="AP6" s="17">
        <v>47.38</v>
      </c>
      <c r="AQ6" s="17">
        <f t="shared" si="22"/>
        <v>52.389210019267828</v>
      </c>
      <c r="AR6" s="17">
        <f t="shared" si="23"/>
        <v>1.7100000000000009</v>
      </c>
      <c r="AS6" s="17">
        <f t="shared" si="24"/>
        <v>42.10125</v>
      </c>
      <c r="AT6" s="17">
        <f t="shared" si="24"/>
        <v>51.496332419243075</v>
      </c>
      <c r="AU6" s="17">
        <f t="shared" si="24"/>
        <v>41.8</v>
      </c>
      <c r="AV6" s="17">
        <f t="shared" si="24"/>
        <v>51.565661731263084</v>
      </c>
      <c r="AW6" s="17">
        <f t="shared" si="25"/>
        <v>-0.30125000000000313</v>
      </c>
      <c r="AX6" s="17">
        <f t="shared" si="25"/>
        <v>6.9329312020009581E-2</v>
      </c>
      <c r="AY6" s="50">
        <v>4</v>
      </c>
    </row>
    <row r="7" spans="1:51">
      <c r="A7" s="15">
        <v>3</v>
      </c>
      <c r="B7" s="15">
        <v>5</v>
      </c>
      <c r="C7" s="15" t="s">
        <v>9</v>
      </c>
      <c r="D7" s="63">
        <v>17</v>
      </c>
      <c r="E7" s="17">
        <v>43.03</v>
      </c>
      <c r="F7" s="17">
        <f t="shared" si="0"/>
        <v>47.821393523061829</v>
      </c>
      <c r="G7" s="17">
        <v>36.75</v>
      </c>
      <c r="H7" s="17">
        <f t="shared" si="1"/>
        <v>50.851318944844124</v>
      </c>
      <c r="I7" s="17">
        <f t="shared" si="2"/>
        <v>-6.2800000000000011</v>
      </c>
      <c r="J7" s="17">
        <v>34.19</v>
      </c>
      <c r="K7" s="17">
        <f t="shared" si="3"/>
        <v>44.933605720122571</v>
      </c>
      <c r="L7" s="17">
        <v>47.88</v>
      </c>
      <c r="M7" s="17">
        <f t="shared" si="4"/>
        <v>49.695121951219512</v>
      </c>
      <c r="N7" s="17">
        <f t="shared" si="5"/>
        <v>13.690000000000005</v>
      </c>
      <c r="O7" s="17">
        <v>26.57</v>
      </c>
      <c r="P7" s="17">
        <f t="shared" si="6"/>
        <v>46.746143057503502</v>
      </c>
      <c r="Q7" s="17">
        <v>25.18</v>
      </c>
      <c r="R7" s="17">
        <f t="shared" si="7"/>
        <v>48.756983240223462</v>
      </c>
      <c r="S7" s="17">
        <f t="shared" si="8"/>
        <v>-1.3900000000000006</v>
      </c>
      <c r="T7" s="17">
        <v>25.1</v>
      </c>
      <c r="U7" s="17">
        <f t="shared" si="9"/>
        <v>51.386861313868614</v>
      </c>
      <c r="V7" s="17">
        <v>26.07</v>
      </c>
      <c r="W7" s="17">
        <f t="shared" si="10"/>
        <v>48.949536560247168</v>
      </c>
      <c r="X7" s="17">
        <f t="shared" si="11"/>
        <v>0.96999999999999886</v>
      </c>
      <c r="Y7" s="17">
        <v>38</v>
      </c>
      <c r="Z7" s="17">
        <f t="shared" si="12"/>
        <v>49.928789420142422</v>
      </c>
      <c r="AA7" s="17">
        <v>38.94</v>
      </c>
      <c r="AB7" s="17">
        <f t="shared" si="13"/>
        <v>49.855319148936168</v>
      </c>
      <c r="AC7" s="17">
        <f t="shared" si="14"/>
        <v>0.93999999999999773</v>
      </c>
      <c r="AD7" s="17">
        <v>60.71</v>
      </c>
      <c r="AE7" s="15">
        <f t="shared" si="15"/>
        <v>49.001976284584984</v>
      </c>
      <c r="AF7" s="17">
        <v>63.82</v>
      </c>
      <c r="AG7" s="17">
        <f t="shared" si="16"/>
        <v>53.173076923076927</v>
      </c>
      <c r="AH7" s="17">
        <f t="shared" si="17"/>
        <v>3.1099999999999994</v>
      </c>
      <c r="AI7" s="17">
        <v>42.14</v>
      </c>
      <c r="AJ7" s="17">
        <f t="shared" si="18"/>
        <v>47.863046044864227</v>
      </c>
      <c r="AK7" s="17">
        <v>40.74</v>
      </c>
      <c r="AL7" s="17">
        <f t="shared" si="19"/>
        <v>49.966887417218544</v>
      </c>
      <c r="AM7" s="17">
        <f t="shared" si="20"/>
        <v>-1.3999999999999986</v>
      </c>
      <c r="AN7" s="17">
        <v>41.43</v>
      </c>
      <c r="AO7" s="17">
        <f t="shared" si="21"/>
        <v>46.246830092983942</v>
      </c>
      <c r="AP7" s="17">
        <v>44.47</v>
      </c>
      <c r="AQ7" s="17">
        <f t="shared" si="22"/>
        <v>49.585741811175339</v>
      </c>
      <c r="AR7" s="17">
        <f t="shared" si="23"/>
        <v>3.0399999999999991</v>
      </c>
      <c r="AS7" s="17">
        <f t="shared" si="24"/>
        <v>38.896250000000002</v>
      </c>
      <c r="AT7" s="17">
        <f t="shared" si="24"/>
        <v>47.991080682141515</v>
      </c>
      <c r="AU7" s="17">
        <f t="shared" si="24"/>
        <v>40.481250000000003</v>
      </c>
      <c r="AV7" s="17">
        <f t="shared" si="24"/>
        <v>50.104248249617655</v>
      </c>
      <c r="AW7" s="17">
        <f t="shared" si="25"/>
        <v>1.5850000000000009</v>
      </c>
      <c r="AX7" s="17">
        <f t="shared" si="25"/>
        <v>2.1131675674761397</v>
      </c>
      <c r="AY7" s="50">
        <v>5</v>
      </c>
    </row>
    <row r="8" spans="1:51">
      <c r="A8" s="15">
        <v>3</v>
      </c>
      <c r="B8" s="15">
        <v>6</v>
      </c>
      <c r="C8" s="15" t="s">
        <v>13</v>
      </c>
      <c r="D8" s="63">
        <v>18</v>
      </c>
      <c r="E8" s="17">
        <v>44.36</v>
      </c>
      <c r="F8" s="17">
        <f t="shared" si="0"/>
        <v>49.126594700686951</v>
      </c>
      <c r="G8" s="17">
        <v>33.4</v>
      </c>
      <c r="H8" s="17">
        <f t="shared" si="1"/>
        <v>46.834532374100718</v>
      </c>
      <c r="I8" s="17">
        <f t="shared" si="2"/>
        <v>-10.96</v>
      </c>
      <c r="J8" s="17">
        <v>34</v>
      </c>
      <c r="K8" s="17">
        <f t="shared" si="3"/>
        <v>44.739530132788559</v>
      </c>
      <c r="L8" s="17">
        <v>44.11</v>
      </c>
      <c r="M8" s="17">
        <f t="shared" si="4"/>
        <v>45.863821138211378</v>
      </c>
      <c r="N8" s="17">
        <f t="shared" si="5"/>
        <v>10.11</v>
      </c>
      <c r="O8" s="17">
        <v>27.78</v>
      </c>
      <c r="P8" s="17">
        <f t="shared" si="6"/>
        <v>48.443197755960732</v>
      </c>
      <c r="Q8" s="17">
        <v>25</v>
      </c>
      <c r="R8" s="17">
        <f t="shared" si="7"/>
        <v>48.505586592178773</v>
      </c>
      <c r="S8" s="17">
        <f t="shared" si="8"/>
        <v>-2.7800000000000011</v>
      </c>
      <c r="T8" s="17">
        <v>21.93</v>
      </c>
      <c r="U8" s="17">
        <f t="shared" si="9"/>
        <v>47.530413625304135</v>
      </c>
      <c r="V8" s="17">
        <v>24.76</v>
      </c>
      <c r="W8" s="17">
        <f t="shared" si="10"/>
        <v>47.600411946446961</v>
      </c>
      <c r="X8" s="17">
        <f t="shared" si="11"/>
        <v>2.8300000000000018</v>
      </c>
      <c r="Y8" s="17">
        <v>35.630000000000003</v>
      </c>
      <c r="Z8" s="17">
        <f t="shared" si="12"/>
        <v>47.517802644964398</v>
      </c>
      <c r="AA8" s="17">
        <v>38.11</v>
      </c>
      <c r="AB8" s="17">
        <f t="shared" si="13"/>
        <v>49.148936170212764</v>
      </c>
      <c r="AC8" s="17">
        <f t="shared" si="14"/>
        <v>2.4799999999999969</v>
      </c>
      <c r="AD8" s="17">
        <v>61.48</v>
      </c>
      <c r="AE8" s="15">
        <f t="shared" si="15"/>
        <v>49.762845849802368</v>
      </c>
      <c r="AF8" s="17">
        <v>56.25</v>
      </c>
      <c r="AG8" s="17">
        <f t="shared" si="16"/>
        <v>46.55594405594406</v>
      </c>
      <c r="AH8" s="17">
        <f t="shared" si="17"/>
        <v>-5.2299999999999969</v>
      </c>
      <c r="AI8" s="17">
        <v>45.28</v>
      </c>
      <c r="AJ8" s="17">
        <f t="shared" si="18"/>
        <v>51.570247933884296</v>
      </c>
      <c r="AK8" s="17">
        <v>44.17</v>
      </c>
      <c r="AL8" s="17">
        <f t="shared" si="19"/>
        <v>53.75275938189845</v>
      </c>
      <c r="AM8" s="17">
        <f t="shared" si="20"/>
        <v>-1.1099999999999994</v>
      </c>
      <c r="AN8" s="17">
        <v>40.89</v>
      </c>
      <c r="AO8" s="17">
        <f t="shared" si="21"/>
        <v>45.790363482671175</v>
      </c>
      <c r="AP8" s="17">
        <v>41.33</v>
      </c>
      <c r="AQ8" s="17">
        <f t="shared" si="22"/>
        <v>46.560693641618499</v>
      </c>
      <c r="AR8" s="17">
        <f t="shared" si="23"/>
        <v>0.43999999999999773</v>
      </c>
      <c r="AS8" s="17">
        <f t="shared" si="24"/>
        <v>38.918749999999996</v>
      </c>
      <c r="AT8" s="17">
        <f t="shared" si="24"/>
        <v>48.060124515757828</v>
      </c>
      <c r="AU8" s="17">
        <f t="shared" si="24"/>
        <v>38.391249999999999</v>
      </c>
      <c r="AV8" s="17">
        <f t="shared" si="24"/>
        <v>48.102835662576453</v>
      </c>
      <c r="AW8" s="17">
        <f t="shared" si="25"/>
        <v>-0.52749999999999631</v>
      </c>
      <c r="AX8" s="17">
        <f t="shared" si="25"/>
        <v>4.2711146818625423E-2</v>
      </c>
      <c r="AY8" s="50">
        <v>4</v>
      </c>
    </row>
    <row r="9" spans="1:51">
      <c r="A9" s="15">
        <v>2</v>
      </c>
      <c r="B9" s="15">
        <v>7</v>
      </c>
      <c r="C9" s="15" t="s">
        <v>7</v>
      </c>
      <c r="D9" s="63">
        <v>36</v>
      </c>
      <c r="E9" s="17">
        <v>43.3</v>
      </c>
      <c r="F9" s="17">
        <f t="shared" si="0"/>
        <v>48.086359175662409</v>
      </c>
      <c r="G9" s="17">
        <v>34.31</v>
      </c>
      <c r="H9" s="17">
        <f t="shared" si="1"/>
        <v>47.925659472422069</v>
      </c>
      <c r="I9" s="17">
        <f t="shared" si="2"/>
        <v>-8.9899999999999949</v>
      </c>
      <c r="J9" s="17">
        <v>37.03</v>
      </c>
      <c r="K9" s="17">
        <f t="shared" si="3"/>
        <v>47.834525025536266</v>
      </c>
      <c r="L9" s="17">
        <v>45.11</v>
      </c>
      <c r="M9" s="17">
        <f t="shared" si="4"/>
        <v>46.880081300813011</v>
      </c>
      <c r="N9" s="17">
        <f t="shared" si="5"/>
        <v>8.0799999999999983</v>
      </c>
      <c r="O9" s="17">
        <v>27.66</v>
      </c>
      <c r="P9" s="17">
        <f t="shared" si="6"/>
        <v>48.274894810659184</v>
      </c>
      <c r="Q9" s="17">
        <v>26.89</v>
      </c>
      <c r="R9" s="17">
        <f t="shared" si="7"/>
        <v>51.145251396648042</v>
      </c>
      <c r="S9" s="17">
        <f t="shared" si="8"/>
        <v>-0.76999999999999957</v>
      </c>
      <c r="T9" s="17">
        <v>25.97</v>
      </c>
      <c r="U9" s="17">
        <f t="shared" si="9"/>
        <v>52.445255474452551</v>
      </c>
      <c r="V9" s="17">
        <v>24.82</v>
      </c>
      <c r="W9" s="17">
        <f t="shared" si="10"/>
        <v>47.662203913491247</v>
      </c>
      <c r="X9" s="17">
        <f t="shared" si="11"/>
        <v>-1.1499999999999986</v>
      </c>
      <c r="Y9" s="17">
        <v>35.93</v>
      </c>
      <c r="Z9" s="17">
        <f t="shared" si="12"/>
        <v>47.822990844354017</v>
      </c>
      <c r="AA9" s="17">
        <v>34.39</v>
      </c>
      <c r="AB9" s="17">
        <f t="shared" si="13"/>
        <v>45.982978723404258</v>
      </c>
      <c r="AC9" s="17">
        <f t="shared" si="14"/>
        <v>-1.5399999999999991</v>
      </c>
      <c r="AD9" s="17">
        <v>60</v>
      </c>
      <c r="AE9" s="15">
        <f t="shared" si="15"/>
        <v>48.300395256917</v>
      </c>
      <c r="AF9" s="17">
        <v>53.54</v>
      </c>
      <c r="AG9" s="17">
        <f t="shared" si="16"/>
        <v>44.18706293706294</v>
      </c>
      <c r="AH9" s="17">
        <f t="shared" si="17"/>
        <v>-6.4600000000000009</v>
      </c>
      <c r="AI9" s="17">
        <v>40</v>
      </c>
      <c r="AJ9" s="17">
        <f t="shared" si="18"/>
        <v>45.336481700118057</v>
      </c>
      <c r="AK9" s="17">
        <v>38.26</v>
      </c>
      <c r="AL9" s="17">
        <f t="shared" si="19"/>
        <v>47.229580573951431</v>
      </c>
      <c r="AM9" s="17">
        <f t="shared" si="20"/>
        <v>-1.740000000000002</v>
      </c>
      <c r="AN9" s="17">
        <v>46.07</v>
      </c>
      <c r="AO9" s="17">
        <f t="shared" si="21"/>
        <v>50.169061707523248</v>
      </c>
      <c r="AP9" s="17">
        <v>41.78</v>
      </c>
      <c r="AQ9" s="17">
        <f t="shared" si="22"/>
        <v>46.994219653179194</v>
      </c>
      <c r="AR9" s="17">
        <f t="shared" si="23"/>
        <v>-4.2899999999999991</v>
      </c>
      <c r="AS9" s="17">
        <f t="shared" si="24"/>
        <v>39.494999999999997</v>
      </c>
      <c r="AT9" s="17">
        <f t="shared" si="24"/>
        <v>48.533745499402841</v>
      </c>
      <c r="AU9" s="17">
        <f t="shared" si="24"/>
        <v>37.387500000000003</v>
      </c>
      <c r="AV9" s="17">
        <f t="shared" si="24"/>
        <v>47.250879746371517</v>
      </c>
      <c r="AW9" s="17">
        <f t="shared" si="25"/>
        <v>-2.1074999999999946</v>
      </c>
      <c r="AX9" s="17">
        <f t="shared" si="25"/>
        <v>-1.2828657530313237</v>
      </c>
      <c r="AY9" s="50">
        <v>1</v>
      </c>
    </row>
    <row r="10" spans="1:51">
      <c r="A10" s="15">
        <v>3</v>
      </c>
      <c r="B10" s="15">
        <v>8</v>
      </c>
      <c r="C10" s="15" t="s">
        <v>10</v>
      </c>
      <c r="D10" s="63">
        <v>11</v>
      </c>
      <c r="E10" s="17">
        <v>39.61</v>
      </c>
      <c r="F10" s="17">
        <f t="shared" si="0"/>
        <v>44.465161923454367</v>
      </c>
      <c r="G10" s="17">
        <v>33.22</v>
      </c>
      <c r="H10" s="17">
        <f t="shared" si="1"/>
        <v>46.618705035971225</v>
      </c>
      <c r="I10" s="17">
        <f t="shared" si="2"/>
        <v>-6.3900000000000006</v>
      </c>
      <c r="J10" s="17">
        <v>34.93</v>
      </c>
      <c r="K10" s="17">
        <f t="shared" si="3"/>
        <v>45.689479060265576</v>
      </c>
      <c r="L10" s="17">
        <v>42.55</v>
      </c>
      <c r="M10" s="17">
        <f t="shared" si="4"/>
        <v>44.278455284552841</v>
      </c>
      <c r="N10" s="17">
        <f t="shared" si="5"/>
        <v>7.6199999999999974</v>
      </c>
      <c r="O10" s="17">
        <v>28.13</v>
      </c>
      <c r="P10" s="17">
        <f t="shared" si="6"/>
        <v>48.934081346423561</v>
      </c>
      <c r="Q10" s="17">
        <v>20.55</v>
      </c>
      <c r="R10" s="17">
        <f t="shared" si="7"/>
        <v>42.290502793296092</v>
      </c>
      <c r="S10" s="17">
        <f t="shared" si="8"/>
        <v>-7.5799999999999983</v>
      </c>
      <c r="T10" s="17">
        <v>21.07</v>
      </c>
      <c r="U10" s="17">
        <f t="shared" si="9"/>
        <v>46.484184914841848</v>
      </c>
      <c r="V10" s="17">
        <v>22.11</v>
      </c>
      <c r="W10" s="17">
        <f t="shared" si="10"/>
        <v>44.871266735324411</v>
      </c>
      <c r="X10" s="17">
        <f t="shared" si="11"/>
        <v>1.0399999999999991</v>
      </c>
      <c r="Y10" s="17">
        <v>32.93</v>
      </c>
      <c r="Z10" s="17">
        <f t="shared" si="12"/>
        <v>44.771108850457779</v>
      </c>
      <c r="AA10" s="17">
        <v>33.64</v>
      </c>
      <c r="AB10" s="17">
        <f t="shared" si="13"/>
        <v>45.344680851063828</v>
      </c>
      <c r="AC10" s="17">
        <f t="shared" si="14"/>
        <v>0.71000000000000085</v>
      </c>
      <c r="AD10" s="17">
        <v>58.17</v>
      </c>
      <c r="AE10" s="15">
        <f t="shared" si="15"/>
        <v>46.492094861660078</v>
      </c>
      <c r="AF10" s="17">
        <v>55.68</v>
      </c>
      <c r="AG10" s="17">
        <f t="shared" si="16"/>
        <v>46.057692307692307</v>
      </c>
      <c r="AH10" s="17">
        <f t="shared" si="17"/>
        <v>-2.490000000000002</v>
      </c>
      <c r="AI10" s="17">
        <v>39.5</v>
      </c>
      <c r="AJ10" s="17">
        <f t="shared" si="18"/>
        <v>44.746162927981104</v>
      </c>
      <c r="AK10" s="17">
        <v>38.409999999999997</v>
      </c>
      <c r="AL10" s="17">
        <f t="shared" si="19"/>
        <v>47.395143487858711</v>
      </c>
      <c r="AM10" s="17">
        <f t="shared" si="20"/>
        <v>-1.0900000000000034</v>
      </c>
      <c r="AN10" s="17">
        <v>38.4</v>
      </c>
      <c r="AO10" s="17">
        <f t="shared" si="21"/>
        <v>43.685545224006759</v>
      </c>
      <c r="AP10" s="17">
        <v>39.270000000000003</v>
      </c>
      <c r="AQ10" s="17">
        <f t="shared" si="22"/>
        <v>44.576107899807326</v>
      </c>
      <c r="AR10" s="17">
        <f t="shared" si="23"/>
        <v>0.87000000000000455</v>
      </c>
      <c r="AS10" s="17">
        <f t="shared" si="24"/>
        <v>36.592499999999994</v>
      </c>
      <c r="AT10" s="17">
        <f t="shared" si="24"/>
        <v>45.658477388636385</v>
      </c>
      <c r="AU10" s="17">
        <f t="shared" si="24"/>
        <v>35.678750000000001</v>
      </c>
      <c r="AV10" s="17">
        <f t="shared" si="24"/>
        <v>45.179069299445842</v>
      </c>
      <c r="AW10" s="17">
        <f t="shared" si="25"/>
        <v>-0.91374999999999318</v>
      </c>
      <c r="AX10" s="17">
        <f t="shared" si="25"/>
        <v>-0.47940808919054234</v>
      </c>
      <c r="AY10" s="50">
        <v>4</v>
      </c>
    </row>
    <row r="11" spans="1:51">
      <c r="A11" s="15">
        <v>5</v>
      </c>
      <c r="B11" s="15">
        <v>9</v>
      </c>
      <c r="C11" s="15" t="s">
        <v>23</v>
      </c>
      <c r="D11" s="63">
        <v>10</v>
      </c>
      <c r="E11" s="17">
        <v>52.14</v>
      </c>
      <c r="F11" s="17">
        <f t="shared" si="0"/>
        <v>56.761530912659474</v>
      </c>
      <c r="G11" s="17">
        <v>37.15</v>
      </c>
      <c r="H11" s="17">
        <f t="shared" si="1"/>
        <v>51.330935251798557</v>
      </c>
      <c r="I11" s="17">
        <f t="shared" si="2"/>
        <v>-14.990000000000002</v>
      </c>
      <c r="J11" s="17">
        <v>40.909999999999997</v>
      </c>
      <c r="K11" s="17">
        <f t="shared" si="3"/>
        <v>51.797752808988761</v>
      </c>
      <c r="L11" s="17">
        <v>49.8</v>
      </c>
      <c r="M11" s="17">
        <f t="shared" si="4"/>
        <v>51.646341463414629</v>
      </c>
      <c r="N11" s="17">
        <f t="shared" si="5"/>
        <v>8.89</v>
      </c>
      <c r="O11" s="17">
        <v>31.45</v>
      </c>
      <c r="P11" s="17">
        <f t="shared" si="6"/>
        <v>53.590462833099579</v>
      </c>
      <c r="Q11" s="17">
        <v>30.2</v>
      </c>
      <c r="R11" s="17">
        <f t="shared" si="7"/>
        <v>55.768156424581001</v>
      </c>
      <c r="S11" s="17">
        <f t="shared" si="8"/>
        <v>-1.25</v>
      </c>
      <c r="T11" s="17">
        <v>28.15</v>
      </c>
      <c r="U11" s="17">
        <f t="shared" si="9"/>
        <v>55.097323600973233</v>
      </c>
      <c r="V11" s="17">
        <v>32.880000000000003</v>
      </c>
      <c r="W11" s="17">
        <f t="shared" si="10"/>
        <v>55.962924819773434</v>
      </c>
      <c r="X11" s="17">
        <f t="shared" si="11"/>
        <v>4.730000000000004</v>
      </c>
      <c r="Y11" s="17">
        <v>45.27</v>
      </c>
      <c r="Z11" s="17">
        <f t="shared" si="12"/>
        <v>57.324516785350966</v>
      </c>
      <c r="AA11" s="17">
        <v>47.6</v>
      </c>
      <c r="AB11" s="17">
        <f t="shared" si="13"/>
        <v>57.225531914893622</v>
      </c>
      <c r="AC11" s="17">
        <f t="shared" si="14"/>
        <v>2.3299999999999983</v>
      </c>
      <c r="AD11" s="17">
        <v>67.73</v>
      </c>
      <c r="AE11" s="15">
        <f t="shared" si="15"/>
        <v>55.938735177865617</v>
      </c>
      <c r="AF11" s="17">
        <v>71</v>
      </c>
      <c r="AG11" s="17">
        <f t="shared" si="16"/>
        <v>59.4493006993007</v>
      </c>
      <c r="AH11" s="17">
        <f t="shared" si="17"/>
        <v>3.269999999999996</v>
      </c>
      <c r="AI11" s="17">
        <v>53.41</v>
      </c>
      <c r="AJ11" s="17">
        <f t="shared" si="18"/>
        <v>61.168831168831161</v>
      </c>
      <c r="AK11" s="17">
        <v>42.75</v>
      </c>
      <c r="AL11" s="17">
        <f t="shared" si="19"/>
        <v>52.185430463576154</v>
      </c>
      <c r="AM11" s="17">
        <f t="shared" si="20"/>
        <v>-10.659999999999997</v>
      </c>
      <c r="AN11" s="17">
        <v>51.45</v>
      </c>
      <c r="AO11" s="17">
        <f t="shared" si="21"/>
        <v>54.716821639898569</v>
      </c>
      <c r="AP11" s="17">
        <v>49</v>
      </c>
      <c r="AQ11" s="17">
        <f t="shared" si="22"/>
        <v>53.949903660886321</v>
      </c>
      <c r="AR11" s="17">
        <f t="shared" si="23"/>
        <v>-2.4500000000000028</v>
      </c>
      <c r="AS11" s="17">
        <f t="shared" si="24"/>
        <v>46.313750000000006</v>
      </c>
      <c r="AT11" s="17">
        <f t="shared" si="24"/>
        <v>55.799496865958425</v>
      </c>
      <c r="AU11" s="17">
        <f t="shared" si="24"/>
        <v>45.047499999999999</v>
      </c>
      <c r="AV11" s="17">
        <f t="shared" si="24"/>
        <v>54.689815587278048</v>
      </c>
      <c r="AW11" s="17">
        <f t="shared" si="25"/>
        <v>-1.2662500000000065</v>
      </c>
      <c r="AX11" s="17">
        <f t="shared" si="25"/>
        <v>-1.1096812786803767</v>
      </c>
      <c r="AY11" s="50">
        <v>4</v>
      </c>
    </row>
    <row r="12" spans="1:51">
      <c r="A12" s="15">
        <v>5</v>
      </c>
      <c r="B12" s="15">
        <v>10</v>
      </c>
      <c r="C12" s="15" t="s">
        <v>24</v>
      </c>
      <c r="D12" s="63">
        <v>13</v>
      </c>
      <c r="E12" s="17">
        <v>49.65</v>
      </c>
      <c r="F12" s="17">
        <f t="shared" si="0"/>
        <v>54.317958783120702</v>
      </c>
      <c r="G12" s="17">
        <v>38.950000000000003</v>
      </c>
      <c r="H12" s="17">
        <f t="shared" si="1"/>
        <v>53.489208633093533</v>
      </c>
      <c r="I12" s="17">
        <f t="shared" si="2"/>
        <v>-10.699999999999996</v>
      </c>
      <c r="J12" s="17">
        <v>44.78</v>
      </c>
      <c r="K12" s="17">
        <f t="shared" si="3"/>
        <v>55.750766087844745</v>
      </c>
      <c r="L12" s="17">
        <v>50.15</v>
      </c>
      <c r="M12" s="17">
        <f t="shared" si="4"/>
        <v>52.002032520325201</v>
      </c>
      <c r="N12" s="17">
        <f t="shared" si="5"/>
        <v>5.3699999999999974</v>
      </c>
      <c r="O12" s="17">
        <v>26.44</v>
      </c>
      <c r="P12" s="17">
        <f t="shared" si="6"/>
        <v>46.563814866760168</v>
      </c>
      <c r="Q12" s="17">
        <v>26.62</v>
      </c>
      <c r="R12" s="17">
        <f t="shared" si="7"/>
        <v>50.768156424581008</v>
      </c>
      <c r="S12" s="17">
        <f t="shared" si="8"/>
        <v>0.17999999999999972</v>
      </c>
      <c r="T12" s="17">
        <v>26</v>
      </c>
      <c r="U12" s="17">
        <f t="shared" si="9"/>
        <v>52.481751824817515</v>
      </c>
      <c r="V12" s="17">
        <v>26.58</v>
      </c>
      <c r="W12" s="17">
        <f t="shared" si="10"/>
        <v>49.474768280123584</v>
      </c>
      <c r="X12" s="17">
        <f t="shared" si="11"/>
        <v>0.57999999999999829</v>
      </c>
      <c r="Y12" s="17">
        <v>47.33</v>
      </c>
      <c r="Z12" s="17">
        <f t="shared" si="12"/>
        <v>59.42014242115971</v>
      </c>
      <c r="AA12" s="17">
        <v>45.23</v>
      </c>
      <c r="AB12" s="17">
        <f t="shared" si="13"/>
        <v>55.208510638297867</v>
      </c>
      <c r="AC12" s="17">
        <f t="shared" si="14"/>
        <v>-2.1000000000000014</v>
      </c>
      <c r="AD12" s="17">
        <v>65.14</v>
      </c>
      <c r="AE12" s="15">
        <f t="shared" si="15"/>
        <v>53.37944664031621</v>
      </c>
      <c r="AF12" s="17">
        <v>59.62</v>
      </c>
      <c r="AG12" s="17">
        <f t="shared" si="16"/>
        <v>49.501748251748253</v>
      </c>
      <c r="AH12" s="17">
        <f t="shared" si="17"/>
        <v>-5.5200000000000031</v>
      </c>
      <c r="AI12" s="17">
        <v>43.75</v>
      </c>
      <c r="AJ12" s="17">
        <f t="shared" si="18"/>
        <v>49.763872491145214</v>
      </c>
      <c r="AK12" s="17">
        <v>43.85</v>
      </c>
      <c r="AL12" s="17">
        <f t="shared" si="19"/>
        <v>53.399558498896248</v>
      </c>
      <c r="AM12" s="17">
        <f t="shared" si="20"/>
        <v>0.10000000000000142</v>
      </c>
      <c r="AN12" s="17">
        <v>53.67</v>
      </c>
      <c r="AO12" s="17">
        <f t="shared" si="21"/>
        <v>56.593406593406598</v>
      </c>
      <c r="AP12" s="17">
        <v>47.08</v>
      </c>
      <c r="AQ12" s="17">
        <f t="shared" si="22"/>
        <v>52.100192678227359</v>
      </c>
      <c r="AR12" s="17">
        <f t="shared" si="23"/>
        <v>-6.5900000000000034</v>
      </c>
      <c r="AS12" s="17">
        <f t="shared" si="24"/>
        <v>44.594999999999999</v>
      </c>
      <c r="AT12" s="17">
        <f t="shared" si="24"/>
        <v>53.533894963571349</v>
      </c>
      <c r="AU12" s="17">
        <f t="shared" si="24"/>
        <v>42.26</v>
      </c>
      <c r="AV12" s="17">
        <f t="shared" si="24"/>
        <v>51.993021990661632</v>
      </c>
      <c r="AW12" s="17">
        <f t="shared" si="25"/>
        <v>-2.3350000000000009</v>
      </c>
      <c r="AX12" s="17">
        <f t="shared" si="25"/>
        <v>-1.5408729729097175</v>
      </c>
      <c r="AY12" s="50">
        <v>4</v>
      </c>
    </row>
    <row r="13" spans="1:51">
      <c r="A13" s="15">
        <v>1</v>
      </c>
      <c r="B13" s="15">
        <v>11</v>
      </c>
      <c r="C13" s="15" t="s">
        <v>0</v>
      </c>
      <c r="D13" s="63">
        <v>17</v>
      </c>
      <c r="E13" s="17">
        <v>48.13</v>
      </c>
      <c r="F13" s="17">
        <f t="shared" si="0"/>
        <v>52.82630029440628</v>
      </c>
      <c r="G13" s="17">
        <v>36.51</v>
      </c>
      <c r="H13" s="17">
        <f t="shared" si="1"/>
        <v>50.563549160671464</v>
      </c>
      <c r="I13" s="17">
        <f t="shared" si="2"/>
        <v>-11.620000000000005</v>
      </c>
      <c r="J13" s="17">
        <v>38.590000000000003</v>
      </c>
      <c r="K13" s="17">
        <f t="shared" si="3"/>
        <v>49.427987742594489</v>
      </c>
      <c r="L13" s="17">
        <v>46.35</v>
      </c>
      <c r="M13" s="17">
        <f t="shared" si="4"/>
        <v>48.140243902439025</v>
      </c>
      <c r="N13" s="17">
        <f t="shared" si="5"/>
        <v>7.759999999999998</v>
      </c>
      <c r="O13" s="17">
        <v>30.35</v>
      </c>
      <c r="P13" s="17">
        <f t="shared" si="6"/>
        <v>52.047685834502104</v>
      </c>
      <c r="Q13" s="17">
        <v>25.76</v>
      </c>
      <c r="R13" s="17">
        <f t="shared" si="7"/>
        <v>49.567039106145252</v>
      </c>
      <c r="S13" s="17">
        <f t="shared" si="8"/>
        <v>-4.59</v>
      </c>
      <c r="T13" s="17">
        <v>24.56</v>
      </c>
      <c r="U13" s="17">
        <f t="shared" si="9"/>
        <v>50.729927007299267</v>
      </c>
      <c r="V13" s="17">
        <v>29.6</v>
      </c>
      <c r="W13" s="17">
        <f t="shared" si="10"/>
        <v>52.58496395468589</v>
      </c>
      <c r="X13" s="17">
        <f t="shared" si="11"/>
        <v>5.0400000000000027</v>
      </c>
      <c r="Y13" s="17">
        <v>35.18</v>
      </c>
      <c r="Z13" s="17">
        <f t="shared" si="12"/>
        <v>47.060020345879956</v>
      </c>
      <c r="AA13" s="17">
        <v>37.53</v>
      </c>
      <c r="AB13" s="17">
        <f t="shared" si="13"/>
        <v>48.655319148936172</v>
      </c>
      <c r="AC13" s="17">
        <f t="shared" si="14"/>
        <v>2.3500000000000014</v>
      </c>
      <c r="AD13" s="17">
        <v>66.180000000000007</v>
      </c>
      <c r="AE13" s="15">
        <f t="shared" si="15"/>
        <v>54.407114624505937</v>
      </c>
      <c r="AF13" s="17">
        <v>60.74</v>
      </c>
      <c r="AG13" s="17">
        <f t="shared" si="16"/>
        <v>50.480769230769234</v>
      </c>
      <c r="AH13" s="17">
        <f t="shared" si="17"/>
        <v>-5.4400000000000048</v>
      </c>
      <c r="AI13" s="17">
        <v>42.5</v>
      </c>
      <c r="AJ13" s="17">
        <f t="shared" si="18"/>
        <v>48.288075560802831</v>
      </c>
      <c r="AK13" s="17">
        <v>44.26</v>
      </c>
      <c r="AL13" s="17">
        <f t="shared" si="19"/>
        <v>53.852097130242818</v>
      </c>
      <c r="AM13" s="17">
        <f t="shared" si="20"/>
        <v>1.759999999999998</v>
      </c>
      <c r="AN13" s="17">
        <v>51.41</v>
      </c>
      <c r="AO13" s="17">
        <f t="shared" si="21"/>
        <v>54.683009298393912</v>
      </c>
      <c r="AP13" s="17">
        <v>44.12</v>
      </c>
      <c r="AQ13" s="17">
        <f t="shared" si="22"/>
        <v>49.248554913294797</v>
      </c>
      <c r="AR13" s="17">
        <f t="shared" si="23"/>
        <v>-7.2899999999999991</v>
      </c>
      <c r="AS13" s="17">
        <f t="shared" si="24"/>
        <v>42.112499999999997</v>
      </c>
      <c r="AT13" s="17">
        <f t="shared" si="24"/>
        <v>51.1837650885481</v>
      </c>
      <c r="AU13" s="17">
        <f t="shared" si="24"/>
        <v>40.608750000000001</v>
      </c>
      <c r="AV13" s="17">
        <f t="shared" si="24"/>
        <v>50.386567068398087</v>
      </c>
      <c r="AW13" s="17">
        <f t="shared" si="25"/>
        <v>-1.5037499999999966</v>
      </c>
      <c r="AX13" s="17">
        <f t="shared" si="25"/>
        <v>-0.79719802015001306</v>
      </c>
      <c r="AY13" s="50">
        <v>4</v>
      </c>
    </row>
    <row r="14" spans="1:51">
      <c r="A14" s="15">
        <v>1</v>
      </c>
      <c r="B14" s="15">
        <v>12</v>
      </c>
      <c r="C14" s="15" t="s">
        <v>1</v>
      </c>
      <c r="D14" s="63">
        <v>8</v>
      </c>
      <c r="E14" s="17">
        <v>40.85</v>
      </c>
      <c r="F14" s="17">
        <f t="shared" si="0"/>
        <v>45.682041216879298</v>
      </c>
      <c r="G14" s="17">
        <v>34.950000000000003</v>
      </c>
      <c r="H14" s="17">
        <f t="shared" si="1"/>
        <v>48.693045563549163</v>
      </c>
      <c r="I14" s="17">
        <f t="shared" si="2"/>
        <v>-5.8999999999999986</v>
      </c>
      <c r="J14" s="17">
        <v>37.33</v>
      </c>
      <c r="K14" s="17">
        <f t="shared" si="3"/>
        <v>48.140960163432069</v>
      </c>
      <c r="L14" s="17">
        <v>51.75</v>
      </c>
      <c r="M14" s="17">
        <f t="shared" si="4"/>
        <v>53.628048780487802</v>
      </c>
      <c r="N14" s="17">
        <f t="shared" si="5"/>
        <v>14.420000000000002</v>
      </c>
      <c r="O14" s="17">
        <v>27</v>
      </c>
      <c r="P14" s="17">
        <f t="shared" si="6"/>
        <v>47.349228611500699</v>
      </c>
      <c r="Q14" s="17">
        <v>23.75</v>
      </c>
      <c r="R14" s="17">
        <f t="shared" si="7"/>
        <v>46.759776536312849</v>
      </c>
      <c r="S14" s="17">
        <f t="shared" si="8"/>
        <v>-3.25</v>
      </c>
      <c r="T14" s="17">
        <v>27.87</v>
      </c>
      <c r="U14" s="17">
        <f t="shared" si="9"/>
        <v>54.756690997566906</v>
      </c>
      <c r="V14" s="17">
        <v>21.2</v>
      </c>
      <c r="W14" s="17">
        <f t="shared" si="10"/>
        <v>43.934088568486096</v>
      </c>
      <c r="X14" s="17">
        <f t="shared" si="11"/>
        <v>-6.6700000000000017</v>
      </c>
      <c r="Y14" s="17">
        <v>34</v>
      </c>
      <c r="Z14" s="17">
        <f t="shared" si="12"/>
        <v>45.859613428280774</v>
      </c>
      <c r="AA14" s="17">
        <v>31</v>
      </c>
      <c r="AB14" s="17">
        <f t="shared" si="13"/>
        <v>43.097872340425532</v>
      </c>
      <c r="AC14" s="17">
        <f t="shared" si="14"/>
        <v>-3</v>
      </c>
      <c r="AD14" s="17">
        <v>64.17</v>
      </c>
      <c r="AE14" s="15">
        <f t="shared" si="15"/>
        <v>52.420948616600796</v>
      </c>
      <c r="AF14" s="17">
        <v>59.38</v>
      </c>
      <c r="AG14" s="17">
        <f t="shared" si="16"/>
        <v>49.291958041958047</v>
      </c>
      <c r="AH14" s="17">
        <f t="shared" si="17"/>
        <v>-4.7899999999999991</v>
      </c>
      <c r="AI14" s="17">
        <v>44.58</v>
      </c>
      <c r="AJ14" s="17">
        <f t="shared" si="18"/>
        <v>50.743801652892557</v>
      </c>
      <c r="AK14" s="17">
        <v>36.25</v>
      </c>
      <c r="AL14" s="17">
        <f t="shared" si="19"/>
        <v>45.011037527593814</v>
      </c>
      <c r="AM14" s="17">
        <f t="shared" si="20"/>
        <v>-8.3299999999999983</v>
      </c>
      <c r="AN14" s="17">
        <v>48</v>
      </c>
      <c r="AO14" s="17">
        <f t="shared" si="21"/>
        <v>51.800507185122569</v>
      </c>
      <c r="AP14" s="17">
        <v>46</v>
      </c>
      <c r="AQ14" s="17">
        <f t="shared" si="22"/>
        <v>51.059730250481699</v>
      </c>
      <c r="AR14" s="17">
        <f t="shared" si="23"/>
        <v>-2</v>
      </c>
      <c r="AS14" s="17">
        <f t="shared" si="24"/>
        <v>40.475000000000001</v>
      </c>
      <c r="AT14" s="17">
        <f t="shared" si="24"/>
        <v>49.594223984034457</v>
      </c>
      <c r="AU14" s="17">
        <f t="shared" si="24"/>
        <v>38.034999999999997</v>
      </c>
      <c r="AV14" s="17">
        <f t="shared" si="24"/>
        <v>47.68444470116188</v>
      </c>
      <c r="AW14" s="17">
        <f t="shared" si="25"/>
        <v>-2.4400000000000048</v>
      </c>
      <c r="AX14" s="17">
        <f t="shared" si="25"/>
        <v>-1.9097792828725773</v>
      </c>
      <c r="AY14" s="50">
        <v>1</v>
      </c>
    </row>
    <row r="15" spans="1:51">
      <c r="A15" s="15">
        <v>3</v>
      </c>
      <c r="B15" s="15">
        <v>13</v>
      </c>
      <c r="C15" s="15" t="s">
        <v>11</v>
      </c>
      <c r="D15" s="63">
        <v>0</v>
      </c>
      <c r="E15" s="17">
        <v>46.16</v>
      </c>
      <c r="F15" s="17">
        <f t="shared" si="0"/>
        <v>50.893032384690869</v>
      </c>
      <c r="G15" s="17">
        <v>0</v>
      </c>
      <c r="H15" s="17">
        <f t="shared" si="1"/>
        <v>6.786570743405278</v>
      </c>
      <c r="I15" s="17">
        <f t="shared" si="2"/>
        <v>-46.16</v>
      </c>
      <c r="J15" s="17">
        <v>37.200000000000003</v>
      </c>
      <c r="K15" s="17">
        <f t="shared" si="3"/>
        <v>48.008171603677226</v>
      </c>
      <c r="L15" s="17">
        <v>0</v>
      </c>
      <c r="M15" s="17">
        <f t="shared" si="4"/>
        <v>1.0365853658536537</v>
      </c>
      <c r="N15" s="17">
        <f t="shared" si="5"/>
        <v>-37.200000000000003</v>
      </c>
      <c r="O15" s="17">
        <v>28.4</v>
      </c>
      <c r="P15" s="17">
        <f t="shared" si="6"/>
        <v>49.312762973352029</v>
      </c>
      <c r="Q15" s="17">
        <v>0</v>
      </c>
      <c r="R15" s="17">
        <f t="shared" si="7"/>
        <v>13.589385474860336</v>
      </c>
      <c r="S15" s="17">
        <f t="shared" si="8"/>
        <v>-28.4</v>
      </c>
      <c r="T15" s="17">
        <v>25.76</v>
      </c>
      <c r="U15" s="17">
        <f t="shared" si="9"/>
        <v>52.189781021897808</v>
      </c>
      <c r="V15" s="17">
        <v>0</v>
      </c>
      <c r="W15" s="17">
        <f t="shared" si="10"/>
        <v>22.100926879505668</v>
      </c>
      <c r="X15" s="17">
        <f t="shared" si="11"/>
        <v>-25.76</v>
      </c>
      <c r="Y15" s="17">
        <v>34.4</v>
      </c>
      <c r="Z15" s="17">
        <f t="shared" si="12"/>
        <v>46.266531027466939</v>
      </c>
      <c r="AA15" s="17">
        <v>0</v>
      </c>
      <c r="AB15" s="17">
        <f t="shared" si="13"/>
        <v>16.714893617021275</v>
      </c>
      <c r="AC15" s="17">
        <f t="shared" si="14"/>
        <v>-34.4</v>
      </c>
      <c r="AD15" s="17">
        <v>60.5</v>
      </c>
      <c r="AE15" s="15">
        <f t="shared" si="15"/>
        <v>48.794466403162055</v>
      </c>
      <c r="AF15" s="17">
        <v>0</v>
      </c>
      <c r="AG15" s="17">
        <f t="shared" si="16"/>
        <v>-2.6136363636363669</v>
      </c>
      <c r="AH15" s="17">
        <f t="shared" si="17"/>
        <v>-60.5</v>
      </c>
      <c r="AI15" s="17">
        <v>46</v>
      </c>
      <c r="AJ15" s="17">
        <f t="shared" si="18"/>
        <v>52.420306965761505</v>
      </c>
      <c r="AK15" s="17">
        <v>0</v>
      </c>
      <c r="AL15" s="17">
        <f t="shared" si="19"/>
        <v>5</v>
      </c>
      <c r="AM15" s="17">
        <f t="shared" si="20"/>
        <v>-46</v>
      </c>
      <c r="AN15" s="17">
        <v>44</v>
      </c>
      <c r="AO15" s="17">
        <f t="shared" si="21"/>
        <v>48.41927303465765</v>
      </c>
      <c r="AP15" s="17">
        <v>0</v>
      </c>
      <c r="AQ15" s="17">
        <f t="shared" si="22"/>
        <v>6.7437379576107901</v>
      </c>
      <c r="AR15" s="17">
        <f t="shared" si="23"/>
        <v>-44</v>
      </c>
      <c r="AS15" s="17">
        <f t="shared" si="24"/>
        <v>40.302499999999995</v>
      </c>
      <c r="AT15" s="17">
        <f t="shared" si="24"/>
        <v>49.538040676833255</v>
      </c>
      <c r="AU15" s="17">
        <f t="shared" si="24"/>
        <v>0</v>
      </c>
      <c r="AV15" s="17">
        <f t="shared" si="24"/>
        <v>8.6698079593275779</v>
      </c>
      <c r="AW15" s="17">
        <f t="shared" si="25"/>
        <v>-40.302499999999995</v>
      </c>
      <c r="AX15" s="17">
        <f t="shared" si="25"/>
        <v>-40.868232717505677</v>
      </c>
      <c r="AY15" s="50">
        <v>0</v>
      </c>
    </row>
    <row r="16" spans="1:51">
      <c r="A16" s="15">
        <v>4</v>
      </c>
      <c r="B16" s="15">
        <v>14</v>
      </c>
      <c r="C16" s="15" t="s">
        <v>16</v>
      </c>
      <c r="D16" s="63">
        <v>7</v>
      </c>
      <c r="E16" s="17">
        <v>46.56</v>
      </c>
      <c r="F16" s="17">
        <f t="shared" si="0"/>
        <v>51.285574092247302</v>
      </c>
      <c r="G16" s="17">
        <v>32.97</v>
      </c>
      <c r="H16" s="17">
        <f t="shared" si="1"/>
        <v>46.318944844124701</v>
      </c>
      <c r="I16" s="17">
        <f t="shared" si="2"/>
        <v>-13.590000000000003</v>
      </c>
      <c r="J16" s="17">
        <v>40.18</v>
      </c>
      <c r="K16" s="17">
        <f t="shared" si="3"/>
        <v>51.05209397344229</v>
      </c>
      <c r="L16" s="17">
        <v>42.29</v>
      </c>
      <c r="M16" s="17">
        <f t="shared" si="4"/>
        <v>44.014227642276424</v>
      </c>
      <c r="N16" s="17">
        <f t="shared" si="5"/>
        <v>2.1099999999999994</v>
      </c>
      <c r="O16" s="17">
        <v>26.91</v>
      </c>
      <c r="P16" s="17">
        <f t="shared" si="6"/>
        <v>47.223001402524545</v>
      </c>
      <c r="Q16" s="17">
        <v>29.43</v>
      </c>
      <c r="R16" s="17">
        <f t="shared" si="7"/>
        <v>54.692737430167597</v>
      </c>
      <c r="S16" s="17">
        <f t="shared" si="8"/>
        <v>2.5199999999999996</v>
      </c>
      <c r="T16" s="17">
        <v>21.53</v>
      </c>
      <c r="U16" s="17">
        <f t="shared" si="9"/>
        <v>47.043795620437955</v>
      </c>
      <c r="V16" s="17">
        <v>26.97</v>
      </c>
      <c r="W16" s="17">
        <f t="shared" si="10"/>
        <v>49.876416065911428</v>
      </c>
      <c r="X16" s="17">
        <f t="shared" si="11"/>
        <v>5.4399999999999977</v>
      </c>
      <c r="Y16" s="17">
        <v>45.27</v>
      </c>
      <c r="Z16" s="17">
        <f t="shared" si="12"/>
        <v>57.324516785350966</v>
      </c>
      <c r="AA16" s="17">
        <v>37.71</v>
      </c>
      <c r="AB16" s="17">
        <f t="shared" si="13"/>
        <v>48.808510638297875</v>
      </c>
      <c r="AC16" s="17">
        <f t="shared" si="14"/>
        <v>-7.5600000000000023</v>
      </c>
      <c r="AD16" s="17">
        <v>62.73</v>
      </c>
      <c r="AE16" s="15">
        <f t="shared" si="15"/>
        <v>50.998023715415016</v>
      </c>
      <c r="AF16" s="17">
        <v>60.71</v>
      </c>
      <c r="AG16" s="17">
        <f t="shared" si="16"/>
        <v>50.45454545454546</v>
      </c>
      <c r="AH16" s="17">
        <f t="shared" si="17"/>
        <v>-2.019999999999996</v>
      </c>
      <c r="AI16" s="17">
        <v>46.14</v>
      </c>
      <c r="AJ16" s="17">
        <f t="shared" si="18"/>
        <v>52.585596221959854</v>
      </c>
      <c r="AK16" s="17">
        <v>39.29</v>
      </c>
      <c r="AL16" s="17">
        <f t="shared" si="19"/>
        <v>48.366445916114785</v>
      </c>
      <c r="AM16" s="17">
        <f t="shared" si="20"/>
        <v>-6.8500000000000014</v>
      </c>
      <c r="AN16" s="17">
        <v>46.55</v>
      </c>
      <c r="AO16" s="17">
        <f t="shared" si="21"/>
        <v>50.574809805579036</v>
      </c>
      <c r="AP16" s="17">
        <v>44.57</v>
      </c>
      <c r="AQ16" s="17">
        <f t="shared" si="22"/>
        <v>49.682080924855491</v>
      </c>
      <c r="AR16" s="17">
        <f t="shared" si="23"/>
        <v>-1.9799999999999969</v>
      </c>
      <c r="AS16" s="17">
        <f t="shared" si="24"/>
        <v>41.983750000000001</v>
      </c>
      <c r="AT16" s="17">
        <f t="shared" si="24"/>
        <v>51.01092645211962</v>
      </c>
      <c r="AU16" s="17">
        <f t="shared" si="24"/>
        <v>39.2425</v>
      </c>
      <c r="AV16" s="17">
        <f t="shared" si="24"/>
        <v>49.026738614536718</v>
      </c>
      <c r="AW16" s="17">
        <f t="shared" si="25"/>
        <v>-2.7412500000000009</v>
      </c>
      <c r="AX16" s="17">
        <f t="shared" si="25"/>
        <v>-1.9841878375829012</v>
      </c>
      <c r="AY16" s="50">
        <v>3</v>
      </c>
    </row>
    <row r="17" spans="1:51">
      <c r="A17" s="15">
        <v>4</v>
      </c>
      <c r="B17" s="15">
        <v>15</v>
      </c>
      <c r="C17" s="15" t="s">
        <v>17</v>
      </c>
      <c r="D17" s="63">
        <v>4</v>
      </c>
      <c r="E17" s="17">
        <v>52.8</v>
      </c>
      <c r="F17" s="17">
        <f t="shared" si="0"/>
        <v>57.409224730127576</v>
      </c>
      <c r="G17" s="17">
        <v>33.03</v>
      </c>
      <c r="H17" s="17">
        <f t="shared" si="1"/>
        <v>46.390887290167868</v>
      </c>
      <c r="I17" s="17">
        <f t="shared" si="2"/>
        <v>-19.769999999999996</v>
      </c>
      <c r="J17" s="17">
        <v>44</v>
      </c>
      <c r="K17" s="17">
        <f t="shared" si="3"/>
        <v>54.95403472931563</v>
      </c>
      <c r="L17" s="17">
        <v>47</v>
      </c>
      <c r="M17" s="17">
        <f t="shared" si="4"/>
        <v>48.800813008130085</v>
      </c>
      <c r="N17" s="17">
        <f t="shared" si="5"/>
        <v>3</v>
      </c>
      <c r="O17" s="17">
        <v>36.67</v>
      </c>
      <c r="P17" s="17">
        <f t="shared" si="6"/>
        <v>60.911640953716692</v>
      </c>
      <c r="Q17" s="17">
        <v>20</v>
      </c>
      <c r="R17" s="17">
        <f t="shared" si="7"/>
        <v>41.522346368715084</v>
      </c>
      <c r="S17" s="17">
        <f t="shared" si="8"/>
        <v>-16.670000000000002</v>
      </c>
      <c r="T17" s="17">
        <v>32.53</v>
      </c>
      <c r="U17" s="17">
        <f t="shared" si="9"/>
        <v>60.425790754257903</v>
      </c>
      <c r="V17" s="17">
        <v>26.4</v>
      </c>
      <c r="W17" s="17">
        <f t="shared" si="10"/>
        <v>49.289392378990733</v>
      </c>
      <c r="X17" s="17">
        <f t="shared" si="11"/>
        <v>-6.1300000000000026</v>
      </c>
      <c r="Y17" s="17">
        <v>34.67</v>
      </c>
      <c r="Z17" s="17">
        <f t="shared" si="12"/>
        <v>46.541200406917604</v>
      </c>
      <c r="AA17" s="17">
        <v>37</v>
      </c>
      <c r="AB17" s="17">
        <f t="shared" si="13"/>
        <v>48.204255319148935</v>
      </c>
      <c r="AC17" s="17">
        <f t="shared" si="14"/>
        <v>2.3299999999999983</v>
      </c>
      <c r="AD17" s="17">
        <v>65</v>
      </c>
      <c r="AE17" s="15">
        <f t="shared" si="15"/>
        <v>53.241106719367593</v>
      </c>
      <c r="AF17" s="17">
        <v>67.5</v>
      </c>
      <c r="AG17" s="17">
        <f t="shared" si="16"/>
        <v>56.38986013986014</v>
      </c>
      <c r="AH17" s="17">
        <f t="shared" si="17"/>
        <v>2.5</v>
      </c>
      <c r="AI17" s="17">
        <v>46.67</v>
      </c>
      <c r="AJ17" s="17">
        <f t="shared" si="18"/>
        <v>53.211334120425029</v>
      </c>
      <c r="AK17" s="17">
        <v>36.25</v>
      </c>
      <c r="AL17" s="17">
        <f t="shared" si="19"/>
        <v>45.011037527593814</v>
      </c>
      <c r="AM17" s="17">
        <f t="shared" si="20"/>
        <v>-10.420000000000002</v>
      </c>
      <c r="AN17" s="17">
        <v>44.67</v>
      </c>
      <c r="AO17" s="17">
        <f t="shared" si="21"/>
        <v>48.985629754860526</v>
      </c>
      <c r="AP17" s="17">
        <v>38</v>
      </c>
      <c r="AQ17" s="17">
        <f t="shared" si="22"/>
        <v>43.352601156069369</v>
      </c>
      <c r="AR17" s="17">
        <f t="shared" si="23"/>
        <v>-6.6700000000000017</v>
      </c>
      <c r="AS17" s="17">
        <f t="shared" si="24"/>
        <v>44.626250000000006</v>
      </c>
      <c r="AT17" s="17">
        <f t="shared" si="24"/>
        <v>54.45999527112356</v>
      </c>
      <c r="AU17" s="17">
        <f t="shared" si="24"/>
        <v>38.147500000000001</v>
      </c>
      <c r="AV17" s="17">
        <f t="shared" si="24"/>
        <v>47.370149148584503</v>
      </c>
      <c r="AW17" s="17">
        <f t="shared" si="25"/>
        <v>-6.4787500000000051</v>
      </c>
      <c r="AX17" s="17">
        <f t="shared" si="25"/>
        <v>-7.0898461225390577</v>
      </c>
      <c r="AY17" s="50">
        <v>3</v>
      </c>
    </row>
    <row r="18" spans="1:51">
      <c r="A18" s="15">
        <v>4</v>
      </c>
      <c r="B18" s="15">
        <v>16</v>
      </c>
      <c r="C18" s="15" t="s">
        <v>15</v>
      </c>
      <c r="D18" s="63">
        <v>14</v>
      </c>
      <c r="E18" s="17">
        <v>47.29</v>
      </c>
      <c r="F18" s="17">
        <f t="shared" si="0"/>
        <v>52.001962708537782</v>
      </c>
      <c r="G18" s="17">
        <v>35.340000000000003</v>
      </c>
      <c r="H18" s="17">
        <f t="shared" si="1"/>
        <v>49.16067146282974</v>
      </c>
      <c r="I18" s="17">
        <f t="shared" si="2"/>
        <v>-11.949999999999996</v>
      </c>
      <c r="J18" s="17">
        <v>37.4</v>
      </c>
      <c r="K18" s="17">
        <f t="shared" si="3"/>
        <v>48.212461695607765</v>
      </c>
      <c r="L18" s="17">
        <v>48.29</v>
      </c>
      <c r="M18" s="17">
        <f t="shared" si="4"/>
        <v>50.111788617886177</v>
      </c>
      <c r="N18" s="17">
        <f t="shared" si="5"/>
        <v>10.89</v>
      </c>
      <c r="O18" s="17">
        <v>27.8</v>
      </c>
      <c r="P18" s="17">
        <f t="shared" si="6"/>
        <v>48.471248246844318</v>
      </c>
      <c r="Q18" s="17">
        <v>25.29</v>
      </c>
      <c r="R18" s="17">
        <f t="shared" si="7"/>
        <v>48.910614525139664</v>
      </c>
      <c r="S18" s="17">
        <f t="shared" si="8"/>
        <v>-2.5100000000000016</v>
      </c>
      <c r="T18" s="17">
        <v>25.04</v>
      </c>
      <c r="U18" s="17">
        <f t="shared" si="9"/>
        <v>51.313868613138681</v>
      </c>
      <c r="V18" s="17">
        <v>24.55</v>
      </c>
      <c r="W18" s="17">
        <f t="shared" si="10"/>
        <v>47.384140061791967</v>
      </c>
      <c r="X18" s="17">
        <f t="shared" si="11"/>
        <v>-0.48999999999999844</v>
      </c>
      <c r="Y18" s="17">
        <v>37.799999999999997</v>
      </c>
      <c r="Z18" s="17">
        <f t="shared" si="12"/>
        <v>49.725330620549336</v>
      </c>
      <c r="AA18" s="17">
        <v>38.43</v>
      </c>
      <c r="AB18" s="17">
        <f t="shared" si="13"/>
        <v>49.421276595744679</v>
      </c>
      <c r="AC18" s="17">
        <f t="shared" si="14"/>
        <v>0.63000000000000256</v>
      </c>
      <c r="AD18" s="17">
        <v>57.75</v>
      </c>
      <c r="AE18" s="15">
        <f t="shared" si="15"/>
        <v>46.077075098814234</v>
      </c>
      <c r="AF18" s="17">
        <v>60</v>
      </c>
      <c r="AG18" s="17">
        <f t="shared" si="16"/>
        <v>49.833916083916087</v>
      </c>
      <c r="AH18" s="17">
        <f t="shared" si="17"/>
        <v>2.25</v>
      </c>
      <c r="AI18" s="17">
        <v>43</v>
      </c>
      <c r="AJ18" s="17">
        <f t="shared" si="18"/>
        <v>48.878394332939784</v>
      </c>
      <c r="AK18" s="17">
        <v>37.5</v>
      </c>
      <c r="AL18" s="17">
        <f t="shared" si="19"/>
        <v>46.390728476821188</v>
      </c>
      <c r="AM18" s="17">
        <f t="shared" si="20"/>
        <v>-5.5</v>
      </c>
      <c r="AN18" s="17">
        <v>44</v>
      </c>
      <c r="AO18" s="17">
        <f t="shared" si="21"/>
        <v>48.41927303465765</v>
      </c>
      <c r="AP18" s="17">
        <v>42.86</v>
      </c>
      <c r="AQ18" s="17">
        <f t="shared" si="22"/>
        <v>48.03468208092486</v>
      </c>
      <c r="AR18" s="17">
        <f t="shared" si="23"/>
        <v>-1.1400000000000006</v>
      </c>
      <c r="AS18" s="17">
        <f t="shared" si="24"/>
        <v>40.01</v>
      </c>
      <c r="AT18" s="17">
        <f t="shared" si="24"/>
        <v>49.137451793886186</v>
      </c>
      <c r="AU18" s="17">
        <f t="shared" si="24"/>
        <v>39.032499999999999</v>
      </c>
      <c r="AV18" s="17">
        <f t="shared" si="24"/>
        <v>48.655977238131797</v>
      </c>
      <c r="AW18" s="17">
        <f t="shared" si="25"/>
        <v>-0.97749999999999915</v>
      </c>
      <c r="AX18" s="17">
        <f t="shared" si="25"/>
        <v>-0.48147455575438869</v>
      </c>
      <c r="AY18" s="50">
        <v>3</v>
      </c>
    </row>
    <row r="19" spans="1:51">
      <c r="A19" s="15">
        <v>1</v>
      </c>
      <c r="B19" s="15">
        <v>17</v>
      </c>
      <c r="C19" s="15" t="s">
        <v>2</v>
      </c>
      <c r="D19" s="63">
        <v>18</v>
      </c>
      <c r="E19" s="17">
        <v>47.39</v>
      </c>
      <c r="F19" s="17">
        <f t="shared" si="0"/>
        <v>52.10009813542689</v>
      </c>
      <c r="G19" s="17">
        <v>38.590000000000003</v>
      </c>
      <c r="H19" s="17">
        <f t="shared" si="1"/>
        <v>53.057553956834539</v>
      </c>
      <c r="I19" s="17">
        <f t="shared" si="2"/>
        <v>-8.7999999999999972</v>
      </c>
      <c r="J19" s="17">
        <v>43.43</v>
      </c>
      <c r="K19" s="17">
        <f t="shared" si="3"/>
        <v>54.371807967313586</v>
      </c>
      <c r="L19" s="17">
        <v>51.56</v>
      </c>
      <c r="M19" s="17">
        <f t="shared" si="4"/>
        <v>53.434959349593498</v>
      </c>
      <c r="N19" s="17">
        <f t="shared" si="5"/>
        <v>8.1300000000000026</v>
      </c>
      <c r="O19" s="17">
        <v>27</v>
      </c>
      <c r="P19" s="17">
        <f t="shared" si="6"/>
        <v>47.349228611500699</v>
      </c>
      <c r="Q19" s="17">
        <v>25.56</v>
      </c>
      <c r="R19" s="17">
        <f t="shared" si="7"/>
        <v>49.287709497206698</v>
      </c>
      <c r="S19" s="17">
        <f t="shared" si="8"/>
        <v>-1.4400000000000013</v>
      </c>
      <c r="T19" s="17">
        <v>23.94</v>
      </c>
      <c r="U19" s="17">
        <f t="shared" si="9"/>
        <v>49.975669099756693</v>
      </c>
      <c r="V19" s="17">
        <v>26.22</v>
      </c>
      <c r="W19" s="17">
        <f t="shared" si="10"/>
        <v>49.104016477857876</v>
      </c>
      <c r="X19" s="17">
        <f t="shared" si="11"/>
        <v>2.2799999999999976</v>
      </c>
      <c r="Y19" s="17">
        <v>41.86</v>
      </c>
      <c r="Z19" s="17">
        <f t="shared" si="12"/>
        <v>53.855544252288908</v>
      </c>
      <c r="AA19" s="17">
        <v>41.11</v>
      </c>
      <c r="AB19" s="17">
        <f t="shared" si="13"/>
        <v>51.702127659574465</v>
      </c>
      <c r="AC19" s="17">
        <f t="shared" si="14"/>
        <v>-0.75</v>
      </c>
      <c r="AD19" s="17">
        <v>60.89</v>
      </c>
      <c r="AE19" s="15">
        <f t="shared" si="15"/>
        <v>49.179841897233203</v>
      </c>
      <c r="AF19" s="17">
        <v>60.83</v>
      </c>
      <c r="AG19" s="17">
        <f t="shared" si="16"/>
        <v>50.55944055944056</v>
      </c>
      <c r="AH19" s="17">
        <f t="shared" si="17"/>
        <v>-6.0000000000002274E-2</v>
      </c>
      <c r="AI19" s="17">
        <v>43.93</v>
      </c>
      <c r="AJ19" s="17">
        <f t="shared" si="18"/>
        <v>49.976387249114516</v>
      </c>
      <c r="AK19" s="17">
        <v>40</v>
      </c>
      <c r="AL19" s="17">
        <f t="shared" si="19"/>
        <v>49.150110375275936</v>
      </c>
      <c r="AM19" s="17">
        <f t="shared" si="20"/>
        <v>-3.9299999999999997</v>
      </c>
      <c r="AN19" s="17">
        <v>50.43</v>
      </c>
      <c r="AO19" s="17">
        <f t="shared" si="21"/>
        <v>53.854606931530007</v>
      </c>
      <c r="AP19" s="17">
        <v>47</v>
      </c>
      <c r="AQ19" s="17">
        <f t="shared" si="22"/>
        <v>52.02312138728324</v>
      </c>
      <c r="AR19" s="17">
        <f t="shared" si="23"/>
        <v>-3.4299999999999997</v>
      </c>
      <c r="AS19" s="17">
        <f t="shared" si="24"/>
        <v>42.358750000000001</v>
      </c>
      <c r="AT19" s="17">
        <f t="shared" si="24"/>
        <v>51.332898018020558</v>
      </c>
      <c r="AU19" s="17">
        <f t="shared" si="24"/>
        <v>41.358750000000001</v>
      </c>
      <c r="AV19" s="17">
        <f t="shared" si="24"/>
        <v>51.039879907883353</v>
      </c>
      <c r="AW19" s="17">
        <f t="shared" si="25"/>
        <v>-1</v>
      </c>
      <c r="AX19" s="17">
        <f t="shared" si="25"/>
        <v>-0.29301811013720425</v>
      </c>
      <c r="AY19" s="50">
        <v>2</v>
      </c>
    </row>
    <row r="20" spans="1:51">
      <c r="A20" s="15">
        <v>2</v>
      </c>
      <c r="B20" s="15">
        <v>18</v>
      </c>
      <c r="C20" s="15" t="s">
        <v>8</v>
      </c>
      <c r="D20" s="63">
        <v>12</v>
      </c>
      <c r="E20" s="17">
        <v>44.59</v>
      </c>
      <c r="F20" s="17">
        <f t="shared" si="0"/>
        <v>49.352306182531898</v>
      </c>
      <c r="G20" s="17">
        <v>43.75</v>
      </c>
      <c r="H20" s="17">
        <f t="shared" si="1"/>
        <v>59.244604316546763</v>
      </c>
      <c r="I20" s="17">
        <f t="shared" si="2"/>
        <v>-0.84000000000000341</v>
      </c>
      <c r="J20" s="17">
        <v>34.67</v>
      </c>
      <c r="K20" s="17">
        <f t="shared" si="3"/>
        <v>45.423901940755876</v>
      </c>
      <c r="L20" s="17">
        <v>51.5</v>
      </c>
      <c r="M20" s="17">
        <f t="shared" si="4"/>
        <v>53.373983739837399</v>
      </c>
      <c r="N20" s="17">
        <f t="shared" si="5"/>
        <v>16.829999999999998</v>
      </c>
      <c r="O20" s="17">
        <v>27.33</v>
      </c>
      <c r="P20" s="17">
        <f t="shared" si="6"/>
        <v>47.812061711079942</v>
      </c>
      <c r="Q20" s="17">
        <v>23.5</v>
      </c>
      <c r="R20" s="17">
        <f t="shared" si="7"/>
        <v>46.410614525139664</v>
      </c>
      <c r="S20" s="17">
        <f t="shared" si="8"/>
        <v>-3.8299999999999983</v>
      </c>
      <c r="T20" s="17">
        <v>20.8</v>
      </c>
      <c r="U20" s="17">
        <f t="shared" si="9"/>
        <v>46.155717761557177</v>
      </c>
      <c r="V20" s="17">
        <v>31.8</v>
      </c>
      <c r="W20" s="17">
        <f t="shared" si="10"/>
        <v>54.850669412976316</v>
      </c>
      <c r="X20" s="17">
        <f t="shared" si="11"/>
        <v>11</v>
      </c>
      <c r="Y20" s="17">
        <v>32.799999999999997</v>
      </c>
      <c r="Z20" s="17">
        <f t="shared" si="12"/>
        <v>44.638860630722277</v>
      </c>
      <c r="AA20" s="17">
        <v>42</v>
      </c>
      <c r="AB20" s="17">
        <f t="shared" si="13"/>
        <v>52.459574468085108</v>
      </c>
      <c r="AC20" s="17">
        <f t="shared" si="14"/>
        <v>9.2000000000000028</v>
      </c>
      <c r="AD20" s="17">
        <v>60.5</v>
      </c>
      <c r="AE20" s="15">
        <f t="shared" si="15"/>
        <v>48.794466403162055</v>
      </c>
      <c r="AF20" s="17">
        <v>66.67</v>
      </c>
      <c r="AG20" s="17">
        <f t="shared" si="16"/>
        <v>55.664335664335667</v>
      </c>
      <c r="AH20" s="17">
        <f t="shared" si="17"/>
        <v>6.1700000000000017</v>
      </c>
      <c r="AI20" s="17">
        <v>48.17</v>
      </c>
      <c r="AJ20" s="17">
        <f t="shared" si="18"/>
        <v>54.982290436835889</v>
      </c>
      <c r="AK20" s="17">
        <v>48.54</v>
      </c>
      <c r="AL20" s="17">
        <f t="shared" si="19"/>
        <v>58.576158940397349</v>
      </c>
      <c r="AM20" s="17">
        <f t="shared" si="20"/>
        <v>0.36999999999999744</v>
      </c>
      <c r="AN20" s="17">
        <v>45.33</v>
      </c>
      <c r="AO20" s="17">
        <f t="shared" si="21"/>
        <v>49.543533389687234</v>
      </c>
      <c r="AP20" s="17">
        <v>52</v>
      </c>
      <c r="AQ20" s="17">
        <f t="shared" si="22"/>
        <v>56.840077071290949</v>
      </c>
      <c r="AR20" s="17">
        <f t="shared" si="23"/>
        <v>6.6700000000000017</v>
      </c>
      <c r="AS20" s="17">
        <f t="shared" si="24"/>
        <v>39.27375</v>
      </c>
      <c r="AT20" s="17">
        <f t="shared" si="24"/>
        <v>48.33789230704155</v>
      </c>
      <c r="AU20" s="17">
        <f t="shared" si="24"/>
        <v>44.970000000000006</v>
      </c>
      <c r="AV20" s="17">
        <f t="shared" si="24"/>
        <v>54.677502267326162</v>
      </c>
      <c r="AW20" s="17">
        <f t="shared" si="25"/>
        <v>5.6962500000000063</v>
      </c>
      <c r="AX20" s="17">
        <f t="shared" si="25"/>
        <v>6.3396099602846121</v>
      </c>
      <c r="AY20" s="50">
        <v>6</v>
      </c>
    </row>
    <row r="21" spans="1:51">
      <c r="A21" s="15">
        <v>3</v>
      </c>
      <c r="B21" s="15">
        <v>19</v>
      </c>
      <c r="C21" s="15" t="s">
        <v>14</v>
      </c>
      <c r="D21" s="63">
        <v>25</v>
      </c>
      <c r="E21" s="17">
        <v>48.8</v>
      </c>
      <c r="F21" s="17">
        <f t="shared" si="0"/>
        <v>53.483807654563293</v>
      </c>
      <c r="G21" s="17">
        <v>33.56</v>
      </c>
      <c r="H21" s="17">
        <f t="shared" si="1"/>
        <v>47.026378896882498</v>
      </c>
      <c r="I21" s="17">
        <f t="shared" si="2"/>
        <v>-15.239999999999995</v>
      </c>
      <c r="J21" s="17">
        <v>40.47</v>
      </c>
      <c r="K21" s="17">
        <f t="shared" si="3"/>
        <v>51.348314606741575</v>
      </c>
      <c r="L21" s="17">
        <v>47.76</v>
      </c>
      <c r="M21" s="17">
        <f t="shared" si="4"/>
        <v>49.573170731707314</v>
      </c>
      <c r="N21" s="17">
        <f t="shared" si="5"/>
        <v>7.2899999999999991</v>
      </c>
      <c r="O21" s="17">
        <v>33.880000000000003</v>
      </c>
      <c r="P21" s="17">
        <f t="shared" si="6"/>
        <v>56.998597475455824</v>
      </c>
      <c r="Q21" s="17">
        <v>25.68</v>
      </c>
      <c r="R21" s="17">
        <f t="shared" si="7"/>
        <v>49.455307262569832</v>
      </c>
      <c r="S21" s="17">
        <f t="shared" si="8"/>
        <v>-8.2000000000000028</v>
      </c>
      <c r="T21" s="17">
        <v>28.56</v>
      </c>
      <c r="U21" s="17">
        <f t="shared" si="9"/>
        <v>55.59610705596107</v>
      </c>
      <c r="V21" s="17">
        <v>28.7</v>
      </c>
      <c r="W21" s="17">
        <f t="shared" si="10"/>
        <v>51.658084449021629</v>
      </c>
      <c r="X21" s="17">
        <f t="shared" si="11"/>
        <v>0.14000000000000057</v>
      </c>
      <c r="Y21" s="17">
        <v>39.880000000000003</v>
      </c>
      <c r="Z21" s="17">
        <f t="shared" si="12"/>
        <v>51.841302136317395</v>
      </c>
      <c r="AA21" s="17">
        <v>39.36</v>
      </c>
      <c r="AB21" s="17">
        <f t="shared" si="13"/>
        <v>50.212765957446805</v>
      </c>
      <c r="AC21" s="17">
        <f t="shared" si="14"/>
        <v>-0.52000000000000313</v>
      </c>
      <c r="AD21" s="17">
        <v>60.44</v>
      </c>
      <c r="AE21" s="15">
        <f t="shared" si="15"/>
        <v>48.735177865612648</v>
      </c>
      <c r="AF21" s="17">
        <v>58.4</v>
      </c>
      <c r="AG21" s="17">
        <f t="shared" si="16"/>
        <v>48.435314685314687</v>
      </c>
      <c r="AH21" s="17">
        <f t="shared" si="17"/>
        <v>-2.0399999999999991</v>
      </c>
      <c r="AI21" s="17">
        <v>46.62</v>
      </c>
      <c r="AJ21" s="17">
        <f t="shared" si="18"/>
        <v>53.152302243211324</v>
      </c>
      <c r="AK21" s="17">
        <v>40</v>
      </c>
      <c r="AL21" s="17">
        <f t="shared" si="19"/>
        <v>49.150110375275936</v>
      </c>
      <c r="AM21" s="17">
        <f t="shared" si="20"/>
        <v>-6.6199999999999974</v>
      </c>
      <c r="AN21" s="17">
        <v>49.29</v>
      </c>
      <c r="AO21" s="17">
        <f t="shared" si="21"/>
        <v>52.890955198647511</v>
      </c>
      <c r="AP21" s="17">
        <v>44.56</v>
      </c>
      <c r="AQ21" s="17">
        <f t="shared" si="22"/>
        <v>49.672447013487478</v>
      </c>
      <c r="AR21" s="17">
        <f t="shared" si="23"/>
        <v>-4.7299999999999969</v>
      </c>
      <c r="AS21" s="17">
        <f t="shared" si="24"/>
        <v>43.4925</v>
      </c>
      <c r="AT21" s="17">
        <f t="shared" si="24"/>
        <v>53.005820529563827</v>
      </c>
      <c r="AU21" s="17">
        <f t="shared" si="24"/>
        <v>39.752500000000005</v>
      </c>
      <c r="AV21" s="17">
        <f t="shared" si="24"/>
        <v>49.397947421463272</v>
      </c>
      <c r="AW21" s="17">
        <f t="shared" si="25"/>
        <v>-3.7399999999999949</v>
      </c>
      <c r="AX21" s="17">
        <f t="shared" si="25"/>
        <v>-3.6078731081005557</v>
      </c>
      <c r="AY21" s="50">
        <v>2</v>
      </c>
    </row>
    <row r="22" spans="1:51">
      <c r="A22" s="15">
        <v>1</v>
      </c>
      <c r="B22" s="15">
        <v>20</v>
      </c>
      <c r="C22" s="15" t="s">
        <v>3</v>
      </c>
      <c r="D22" s="63">
        <v>12</v>
      </c>
      <c r="E22" s="17">
        <v>46.74</v>
      </c>
      <c r="F22" s="17">
        <f t="shared" si="0"/>
        <v>51.462217860647698</v>
      </c>
      <c r="G22" s="17">
        <v>31.04</v>
      </c>
      <c r="H22" s="17">
        <f t="shared" si="1"/>
        <v>44.004796163069543</v>
      </c>
      <c r="I22" s="17">
        <f t="shared" si="2"/>
        <v>-15.700000000000003</v>
      </c>
      <c r="J22" s="17">
        <v>42.8</v>
      </c>
      <c r="K22" s="17">
        <f t="shared" si="3"/>
        <v>53.72829417773238</v>
      </c>
      <c r="L22" s="17">
        <v>47.33</v>
      </c>
      <c r="M22" s="17">
        <f t="shared" si="4"/>
        <v>49.136178861788615</v>
      </c>
      <c r="N22" s="17">
        <f t="shared" si="5"/>
        <v>4.5300000000000011</v>
      </c>
      <c r="O22" s="17">
        <v>24.9</v>
      </c>
      <c r="P22" s="17">
        <f t="shared" si="6"/>
        <v>44.403927068723704</v>
      </c>
      <c r="Q22" s="17">
        <v>24.17</v>
      </c>
      <c r="R22" s="17">
        <f t="shared" si="7"/>
        <v>47.346368715083798</v>
      </c>
      <c r="S22" s="17">
        <f t="shared" si="8"/>
        <v>-0.72999999999999687</v>
      </c>
      <c r="T22" s="17">
        <v>23.32</v>
      </c>
      <c r="U22" s="17">
        <f t="shared" si="9"/>
        <v>49.221411192214113</v>
      </c>
      <c r="V22" s="17">
        <v>24.93</v>
      </c>
      <c r="W22" s="17">
        <f t="shared" si="10"/>
        <v>47.775489186405764</v>
      </c>
      <c r="X22" s="17">
        <f t="shared" si="11"/>
        <v>1.6099999999999994</v>
      </c>
      <c r="Y22" s="17">
        <v>41.1</v>
      </c>
      <c r="Z22" s="17">
        <f t="shared" si="12"/>
        <v>53.0824008138352</v>
      </c>
      <c r="AA22" s="17">
        <v>42.5</v>
      </c>
      <c r="AB22" s="17">
        <f t="shared" si="13"/>
        <v>52.885106382978726</v>
      </c>
      <c r="AC22" s="17">
        <f t="shared" si="14"/>
        <v>1.3999999999999986</v>
      </c>
      <c r="AD22" s="17">
        <v>62.5</v>
      </c>
      <c r="AE22" s="15">
        <f t="shared" si="15"/>
        <v>50.770750988142296</v>
      </c>
      <c r="AF22" s="17">
        <v>58.33</v>
      </c>
      <c r="AG22" s="17">
        <f t="shared" si="16"/>
        <v>48.374125874125873</v>
      </c>
      <c r="AH22" s="17">
        <f t="shared" si="17"/>
        <v>-4.1700000000000017</v>
      </c>
      <c r="AI22" s="17">
        <v>42.88</v>
      </c>
      <c r="AJ22" s="17">
        <f t="shared" si="18"/>
        <v>48.736717827626919</v>
      </c>
      <c r="AK22" s="17">
        <v>40.42</v>
      </c>
      <c r="AL22" s="17">
        <f t="shared" si="19"/>
        <v>49.613686534216335</v>
      </c>
      <c r="AM22" s="17">
        <f t="shared" si="20"/>
        <v>-2.4600000000000009</v>
      </c>
      <c r="AN22" s="17">
        <v>45.8</v>
      </c>
      <c r="AO22" s="17">
        <f t="shared" si="21"/>
        <v>49.940828402366861</v>
      </c>
      <c r="AP22" s="17">
        <v>39.33</v>
      </c>
      <c r="AQ22" s="17">
        <f t="shared" si="22"/>
        <v>44.633911368015411</v>
      </c>
      <c r="AR22" s="17">
        <f t="shared" si="23"/>
        <v>-6.4699999999999989</v>
      </c>
      <c r="AS22" s="17">
        <f t="shared" si="24"/>
        <v>41.255000000000003</v>
      </c>
      <c r="AT22" s="17">
        <f t="shared" si="24"/>
        <v>50.168318541411139</v>
      </c>
      <c r="AU22" s="17">
        <f t="shared" si="24"/>
        <v>38.506250000000001</v>
      </c>
      <c r="AV22" s="17">
        <f t="shared" si="24"/>
        <v>47.971207885710513</v>
      </c>
      <c r="AW22" s="17">
        <f t="shared" si="25"/>
        <v>-2.7487500000000011</v>
      </c>
      <c r="AX22" s="17">
        <f t="shared" si="25"/>
        <v>-2.1971106557006266</v>
      </c>
      <c r="AY22" s="50">
        <v>3</v>
      </c>
    </row>
    <row r="23" spans="1:51">
      <c r="A23" s="15">
        <v>5</v>
      </c>
      <c r="B23" s="15">
        <v>21</v>
      </c>
      <c r="C23" s="15" t="s">
        <v>25</v>
      </c>
      <c r="D23" s="63">
        <v>22</v>
      </c>
      <c r="E23" s="17">
        <v>47.7</v>
      </c>
      <c r="F23" s="17">
        <f t="shared" si="0"/>
        <v>52.404317958783125</v>
      </c>
      <c r="G23" s="17">
        <v>42.62</v>
      </c>
      <c r="H23" s="17">
        <f t="shared" si="1"/>
        <v>57.889688249400479</v>
      </c>
      <c r="I23" s="17">
        <f t="shared" si="2"/>
        <v>-5.0800000000000054</v>
      </c>
      <c r="J23" s="17">
        <v>48.67</v>
      </c>
      <c r="K23" s="17">
        <f t="shared" si="3"/>
        <v>59.724208375893774</v>
      </c>
      <c r="L23" s="17">
        <v>57.55</v>
      </c>
      <c r="M23" s="17">
        <f t="shared" si="4"/>
        <v>59.52235772357723</v>
      </c>
      <c r="N23" s="17">
        <f t="shared" si="5"/>
        <v>8.8799999999999955</v>
      </c>
      <c r="O23" s="17">
        <v>30.67</v>
      </c>
      <c r="P23" s="17">
        <f t="shared" si="6"/>
        <v>52.496493688639553</v>
      </c>
      <c r="Q23" s="17">
        <v>32.36</v>
      </c>
      <c r="R23" s="17">
        <f t="shared" si="7"/>
        <v>58.784916201117312</v>
      </c>
      <c r="S23" s="17">
        <f t="shared" si="8"/>
        <v>1.6899999999999977</v>
      </c>
      <c r="T23" s="17">
        <v>26</v>
      </c>
      <c r="U23" s="17">
        <f t="shared" si="9"/>
        <v>52.481751824817515</v>
      </c>
      <c r="V23" s="17">
        <v>36.51</v>
      </c>
      <c r="W23" s="17">
        <f t="shared" si="10"/>
        <v>59.701338825952625</v>
      </c>
      <c r="X23" s="17">
        <f t="shared" si="11"/>
        <v>10.509999999999998</v>
      </c>
      <c r="Y23" s="17">
        <v>45.33</v>
      </c>
      <c r="Z23" s="17">
        <f t="shared" si="12"/>
        <v>57.385554425228889</v>
      </c>
      <c r="AA23" s="17">
        <v>50.18</v>
      </c>
      <c r="AB23" s="17">
        <f t="shared" si="13"/>
        <v>59.421276595744679</v>
      </c>
      <c r="AC23" s="17">
        <f t="shared" si="14"/>
        <v>4.8500000000000014</v>
      </c>
      <c r="AD23" s="17">
        <v>59.58</v>
      </c>
      <c r="AE23" s="15">
        <f t="shared" si="15"/>
        <v>47.885375494071148</v>
      </c>
      <c r="AF23" s="17">
        <v>69.09</v>
      </c>
      <c r="AG23" s="17">
        <f t="shared" si="16"/>
        <v>57.779720279720287</v>
      </c>
      <c r="AH23" s="17">
        <f t="shared" si="17"/>
        <v>9.5100000000000051</v>
      </c>
      <c r="AI23" s="17">
        <v>50</v>
      </c>
      <c r="AJ23" s="17">
        <f t="shared" si="18"/>
        <v>57.142857142857139</v>
      </c>
      <c r="AK23" s="17">
        <v>48.07</v>
      </c>
      <c r="AL23" s="17">
        <f t="shared" si="19"/>
        <v>58.057395143487852</v>
      </c>
      <c r="AM23" s="17">
        <f t="shared" si="20"/>
        <v>-1.9299999999999997</v>
      </c>
      <c r="AN23" s="17">
        <v>54.33</v>
      </c>
      <c r="AO23" s="17">
        <f t="shared" si="21"/>
        <v>57.151310228233307</v>
      </c>
      <c r="AP23" s="17">
        <v>52.27</v>
      </c>
      <c r="AQ23" s="17">
        <f t="shared" si="22"/>
        <v>57.100192678227366</v>
      </c>
      <c r="AR23" s="17">
        <f t="shared" si="23"/>
        <v>-2.0599999999999952</v>
      </c>
      <c r="AS23" s="17">
        <f t="shared" si="24"/>
        <v>45.284999999999997</v>
      </c>
      <c r="AT23" s="17">
        <f t="shared" si="24"/>
        <v>54.583983642315552</v>
      </c>
      <c r="AU23" s="17">
        <f t="shared" si="24"/>
        <v>48.58124999999999</v>
      </c>
      <c r="AV23" s="17">
        <f t="shared" si="24"/>
        <v>58.532110712153475</v>
      </c>
      <c r="AW23" s="17">
        <f t="shared" si="25"/>
        <v>3.2962499999999935</v>
      </c>
      <c r="AX23" s="17">
        <f t="shared" si="25"/>
        <v>3.9481270698379234</v>
      </c>
      <c r="AY23" s="50">
        <v>5</v>
      </c>
    </row>
    <row r="24" spans="1:51">
      <c r="A24" s="15">
        <v>3</v>
      </c>
      <c r="B24" s="15">
        <v>22</v>
      </c>
      <c r="C24" s="15" t="s">
        <v>12</v>
      </c>
      <c r="D24" s="63">
        <v>5</v>
      </c>
      <c r="E24" s="17">
        <v>41.18</v>
      </c>
      <c r="F24" s="17">
        <f t="shared" si="0"/>
        <v>46.005888125613346</v>
      </c>
      <c r="G24" s="17">
        <v>39.020000000000003</v>
      </c>
      <c r="H24" s="17">
        <f t="shared" si="1"/>
        <v>53.573141486810556</v>
      </c>
      <c r="I24" s="17">
        <f t="shared" si="2"/>
        <v>-2.1599999999999966</v>
      </c>
      <c r="J24" s="17">
        <v>36.4</v>
      </c>
      <c r="K24" s="17">
        <f t="shared" si="3"/>
        <v>47.19101123595506</v>
      </c>
      <c r="L24" s="17">
        <v>50</v>
      </c>
      <c r="M24" s="17">
        <f t="shared" si="4"/>
        <v>51.849593495934961</v>
      </c>
      <c r="N24" s="17">
        <f t="shared" si="5"/>
        <v>13.600000000000001</v>
      </c>
      <c r="O24" s="17">
        <v>28.2</v>
      </c>
      <c r="P24" s="17">
        <f t="shared" si="6"/>
        <v>49.032258064516128</v>
      </c>
      <c r="Q24" s="17">
        <v>26.4</v>
      </c>
      <c r="R24" s="17">
        <f t="shared" si="7"/>
        <v>50.460893854748598</v>
      </c>
      <c r="S24" s="17">
        <f t="shared" si="8"/>
        <v>-1.8000000000000007</v>
      </c>
      <c r="T24" s="17">
        <v>21.12</v>
      </c>
      <c r="U24" s="17">
        <f t="shared" si="9"/>
        <v>46.545012165450125</v>
      </c>
      <c r="V24" s="17">
        <v>37.44</v>
      </c>
      <c r="W24" s="17">
        <f t="shared" si="10"/>
        <v>60.659114315139028</v>
      </c>
      <c r="X24" s="17">
        <f t="shared" si="11"/>
        <v>16.319999999999997</v>
      </c>
      <c r="Y24" s="17">
        <v>34.4</v>
      </c>
      <c r="Z24" s="17">
        <f t="shared" si="12"/>
        <v>46.266531027466939</v>
      </c>
      <c r="AA24" s="17">
        <v>45.6</v>
      </c>
      <c r="AB24" s="17">
        <f t="shared" si="13"/>
        <v>55.52340425531915</v>
      </c>
      <c r="AC24" s="17">
        <f t="shared" si="14"/>
        <v>11.200000000000003</v>
      </c>
      <c r="AD24" s="17">
        <v>57.25</v>
      </c>
      <c r="AE24" s="15">
        <f t="shared" si="15"/>
        <v>45.583003952569172</v>
      </c>
      <c r="AF24" s="17">
        <v>60</v>
      </c>
      <c r="AG24" s="17">
        <f t="shared" si="16"/>
        <v>49.833916083916087</v>
      </c>
      <c r="AH24" s="17">
        <f t="shared" si="17"/>
        <v>2.75</v>
      </c>
      <c r="AI24" s="17">
        <v>46.25</v>
      </c>
      <c r="AJ24" s="17">
        <f t="shared" si="18"/>
        <v>52.715466351829988</v>
      </c>
      <c r="AK24" s="17">
        <v>46</v>
      </c>
      <c r="AL24" s="17">
        <f t="shared" si="19"/>
        <v>55.772626931567324</v>
      </c>
      <c r="AM24" s="17">
        <f t="shared" si="20"/>
        <v>-0.25</v>
      </c>
      <c r="AN24" s="17">
        <v>43.6</v>
      </c>
      <c r="AO24" s="17">
        <f t="shared" si="21"/>
        <v>48.081149619611161</v>
      </c>
      <c r="AP24" s="17">
        <v>50</v>
      </c>
      <c r="AQ24" s="17">
        <f t="shared" si="22"/>
        <v>54.913294797687861</v>
      </c>
      <c r="AR24" s="17">
        <f t="shared" si="23"/>
        <v>6.3999999999999986</v>
      </c>
      <c r="AS24" s="17">
        <f t="shared" si="24"/>
        <v>38.550000000000004</v>
      </c>
      <c r="AT24" s="17">
        <f t="shared" si="24"/>
        <v>47.677540067876492</v>
      </c>
      <c r="AU24" s="17">
        <f t="shared" si="24"/>
        <v>44.307500000000005</v>
      </c>
      <c r="AV24" s="17">
        <f t="shared" si="24"/>
        <v>54.073248152640446</v>
      </c>
      <c r="AW24" s="17">
        <f t="shared" si="25"/>
        <v>5.7575000000000003</v>
      </c>
      <c r="AX24" s="17">
        <f t="shared" si="25"/>
        <v>6.3957080847639531</v>
      </c>
      <c r="AY24" s="50">
        <v>5</v>
      </c>
    </row>
    <row r="25" spans="1:51">
      <c r="A25" s="15">
        <v>4</v>
      </c>
      <c r="B25" s="15">
        <v>23</v>
      </c>
      <c r="C25" s="15" t="s">
        <v>18</v>
      </c>
      <c r="D25" s="63">
        <v>14</v>
      </c>
      <c r="E25" s="17">
        <v>43.94</v>
      </c>
      <c r="F25" s="17">
        <f t="shared" si="0"/>
        <v>48.714425907752698</v>
      </c>
      <c r="G25" s="17">
        <v>36.090000000000003</v>
      </c>
      <c r="H25" s="17">
        <f t="shared" si="1"/>
        <v>50.05995203836931</v>
      </c>
      <c r="I25" s="17">
        <f t="shared" si="2"/>
        <v>-7.8499999999999943</v>
      </c>
      <c r="J25" s="17">
        <v>42</v>
      </c>
      <c r="K25" s="17">
        <f t="shared" si="3"/>
        <v>52.911133810010213</v>
      </c>
      <c r="L25" s="17">
        <v>48.14</v>
      </c>
      <c r="M25" s="17">
        <f t="shared" si="4"/>
        <v>49.959349593495936</v>
      </c>
      <c r="N25" s="17">
        <f t="shared" si="5"/>
        <v>6.1400000000000006</v>
      </c>
      <c r="O25" s="17">
        <v>29.11</v>
      </c>
      <c r="P25" s="17">
        <f t="shared" si="6"/>
        <v>50.308555399719495</v>
      </c>
      <c r="Q25" s="17">
        <v>29.29</v>
      </c>
      <c r="R25" s="17">
        <f t="shared" si="7"/>
        <v>54.497206703910614</v>
      </c>
      <c r="S25" s="17">
        <f t="shared" si="8"/>
        <v>0.17999999999999972</v>
      </c>
      <c r="T25" s="17">
        <v>25.33</v>
      </c>
      <c r="U25" s="17">
        <f t="shared" si="9"/>
        <v>51.666666666666664</v>
      </c>
      <c r="V25" s="17">
        <v>26.29</v>
      </c>
      <c r="W25" s="17">
        <f t="shared" si="10"/>
        <v>49.176107106076209</v>
      </c>
      <c r="X25" s="17">
        <f t="shared" si="11"/>
        <v>0.96000000000000085</v>
      </c>
      <c r="Y25" s="17">
        <v>34.67</v>
      </c>
      <c r="Z25" s="17">
        <f t="shared" si="12"/>
        <v>46.541200406917604</v>
      </c>
      <c r="AA25" s="17">
        <v>36.57</v>
      </c>
      <c r="AB25" s="17">
        <f t="shared" si="13"/>
        <v>47.838297872340426</v>
      </c>
      <c r="AC25" s="17">
        <f t="shared" si="14"/>
        <v>1.8999999999999986</v>
      </c>
      <c r="AD25" s="17">
        <v>63.61</v>
      </c>
      <c r="AE25" s="15">
        <f t="shared" si="15"/>
        <v>51.867588932806328</v>
      </c>
      <c r="AF25" s="17">
        <v>55.71</v>
      </c>
      <c r="AG25" s="17">
        <f t="shared" si="16"/>
        <v>46.083916083916087</v>
      </c>
      <c r="AH25" s="17">
        <f t="shared" si="17"/>
        <v>-7.8999999999999986</v>
      </c>
      <c r="AI25" s="17">
        <v>41.67</v>
      </c>
      <c r="AJ25" s="17">
        <f t="shared" si="18"/>
        <v>47.308146399055488</v>
      </c>
      <c r="AK25" s="17">
        <v>33.75</v>
      </c>
      <c r="AL25" s="17">
        <f t="shared" si="19"/>
        <v>42.251655629139073</v>
      </c>
      <c r="AM25" s="17">
        <f t="shared" si="20"/>
        <v>-7.9200000000000017</v>
      </c>
      <c r="AN25" s="17">
        <v>42.44</v>
      </c>
      <c r="AO25" s="17">
        <f t="shared" si="21"/>
        <v>47.100591715976329</v>
      </c>
      <c r="AP25" s="17">
        <v>46.14</v>
      </c>
      <c r="AQ25" s="17">
        <f t="shared" si="22"/>
        <v>51.194605009633911</v>
      </c>
      <c r="AR25" s="17">
        <f t="shared" si="23"/>
        <v>3.7000000000000028</v>
      </c>
      <c r="AS25" s="17">
        <f t="shared" si="24"/>
        <v>40.346250000000005</v>
      </c>
      <c r="AT25" s="17">
        <f t="shared" si="24"/>
        <v>49.552288654863105</v>
      </c>
      <c r="AU25" s="17">
        <f t="shared" si="24"/>
        <v>38.997500000000002</v>
      </c>
      <c r="AV25" s="17">
        <f t="shared" si="24"/>
        <v>48.882636254610198</v>
      </c>
      <c r="AW25" s="17">
        <f t="shared" si="25"/>
        <v>-1.3487500000000026</v>
      </c>
      <c r="AX25" s="17">
        <f t="shared" si="25"/>
        <v>-0.6696524002529074</v>
      </c>
      <c r="AY25" s="50">
        <v>5</v>
      </c>
    </row>
    <row r="26" spans="1:51">
      <c r="A26" s="15">
        <v>6</v>
      </c>
      <c r="B26" s="15">
        <v>24</v>
      </c>
      <c r="C26" s="15" t="s">
        <v>27</v>
      </c>
      <c r="D26" s="63">
        <v>9</v>
      </c>
      <c r="E26" s="17">
        <v>48.69</v>
      </c>
      <c r="F26" s="17">
        <f t="shared" si="0"/>
        <v>53.375858684985275</v>
      </c>
      <c r="G26" s="17">
        <v>38.51</v>
      </c>
      <c r="H26" s="17">
        <f t="shared" si="1"/>
        <v>52.961630695443645</v>
      </c>
      <c r="I26" s="17">
        <f t="shared" si="2"/>
        <v>-10.18</v>
      </c>
      <c r="J26" s="17">
        <v>48.22</v>
      </c>
      <c r="K26" s="17">
        <f t="shared" si="3"/>
        <v>59.264555669050054</v>
      </c>
      <c r="L26" s="17">
        <v>44.89</v>
      </c>
      <c r="M26" s="17">
        <f t="shared" si="4"/>
        <v>46.65650406504065</v>
      </c>
      <c r="N26" s="17">
        <f t="shared" si="5"/>
        <v>-3.3299999999999983</v>
      </c>
      <c r="O26" s="17">
        <v>28.44</v>
      </c>
      <c r="P26" s="17">
        <f t="shared" si="6"/>
        <v>49.368863955119217</v>
      </c>
      <c r="Q26" s="17">
        <v>24.44</v>
      </c>
      <c r="R26" s="17">
        <f t="shared" si="7"/>
        <v>47.72346368715084</v>
      </c>
      <c r="S26" s="17">
        <f t="shared" si="8"/>
        <v>-4</v>
      </c>
      <c r="T26" s="17">
        <v>26.22</v>
      </c>
      <c r="U26" s="17">
        <f t="shared" si="9"/>
        <v>52.749391727493915</v>
      </c>
      <c r="V26" s="17">
        <v>17.78</v>
      </c>
      <c r="W26" s="17">
        <f t="shared" si="10"/>
        <v>40.411946446961899</v>
      </c>
      <c r="X26" s="17">
        <f t="shared" si="11"/>
        <v>-8.4399999999999977</v>
      </c>
      <c r="Y26" s="17">
        <v>47.33</v>
      </c>
      <c r="Z26" s="17">
        <f t="shared" si="12"/>
        <v>59.42014242115971</v>
      </c>
      <c r="AA26" s="17">
        <v>33.78</v>
      </c>
      <c r="AB26" s="17">
        <f t="shared" si="13"/>
        <v>45.463829787234047</v>
      </c>
      <c r="AC26" s="17">
        <f t="shared" si="14"/>
        <v>-13.549999999999997</v>
      </c>
      <c r="AD26" s="17">
        <v>66.39</v>
      </c>
      <c r="AE26" s="15">
        <f t="shared" si="15"/>
        <v>54.614624505928859</v>
      </c>
      <c r="AF26" s="17">
        <v>63.06</v>
      </c>
      <c r="AG26" s="17">
        <f t="shared" si="16"/>
        <v>52.50874125874126</v>
      </c>
      <c r="AH26" s="17">
        <f t="shared" si="17"/>
        <v>-3.3299999999999983</v>
      </c>
      <c r="AI26" s="17">
        <v>43.89</v>
      </c>
      <c r="AJ26" s="17">
        <f t="shared" si="18"/>
        <v>49.929161747343564</v>
      </c>
      <c r="AK26" s="17">
        <v>38.61</v>
      </c>
      <c r="AL26" s="17">
        <f t="shared" si="19"/>
        <v>47.615894039735096</v>
      </c>
      <c r="AM26" s="17">
        <f t="shared" si="20"/>
        <v>-5.2800000000000011</v>
      </c>
      <c r="AN26" s="17">
        <v>54.89</v>
      </c>
      <c r="AO26" s="17">
        <f t="shared" si="21"/>
        <v>57.624683009298394</v>
      </c>
      <c r="AP26" s="17">
        <v>42.22</v>
      </c>
      <c r="AQ26" s="17">
        <f t="shared" si="22"/>
        <v>47.418111753371868</v>
      </c>
      <c r="AR26" s="17">
        <f t="shared" si="23"/>
        <v>-12.670000000000002</v>
      </c>
      <c r="AS26" s="17">
        <f t="shared" si="24"/>
        <v>45.508749999999992</v>
      </c>
      <c r="AT26" s="17">
        <f t="shared" si="24"/>
        <v>54.543410215047381</v>
      </c>
      <c r="AU26" s="17">
        <f t="shared" si="24"/>
        <v>37.911249999999995</v>
      </c>
      <c r="AV26" s="17">
        <f t="shared" si="24"/>
        <v>47.595015216709918</v>
      </c>
      <c r="AW26" s="17">
        <f t="shared" si="25"/>
        <v>-7.5974999999999966</v>
      </c>
      <c r="AX26" s="17">
        <f t="shared" si="25"/>
        <v>-6.9483949983374629</v>
      </c>
      <c r="AY26" s="50">
        <v>0</v>
      </c>
    </row>
    <row r="27" spans="1:51">
      <c r="A27" s="15">
        <v>1</v>
      </c>
      <c r="B27" s="15">
        <v>25</v>
      </c>
      <c r="C27" s="15" t="s">
        <v>4</v>
      </c>
      <c r="D27" s="63">
        <v>15</v>
      </c>
      <c r="E27" s="17">
        <v>43.68</v>
      </c>
      <c r="F27" s="17">
        <f t="shared" si="0"/>
        <v>48.459273797841021</v>
      </c>
      <c r="G27" s="17">
        <v>38.18</v>
      </c>
      <c r="H27" s="17">
        <f t="shared" si="1"/>
        <v>52.565947242206235</v>
      </c>
      <c r="I27" s="17">
        <f t="shared" si="2"/>
        <v>-5.5</v>
      </c>
      <c r="J27" s="17">
        <v>43</v>
      </c>
      <c r="K27" s="17">
        <f t="shared" si="3"/>
        <v>53.932584269662925</v>
      </c>
      <c r="L27" s="17">
        <v>52.4</v>
      </c>
      <c r="M27" s="17">
        <f t="shared" si="4"/>
        <v>54.288617886178862</v>
      </c>
      <c r="N27" s="17">
        <f t="shared" si="5"/>
        <v>9.3999999999999986</v>
      </c>
      <c r="O27" s="17">
        <v>30.75</v>
      </c>
      <c r="P27" s="17">
        <f t="shared" si="6"/>
        <v>52.608695652173914</v>
      </c>
      <c r="Q27" s="17">
        <v>26.8</v>
      </c>
      <c r="R27" s="17">
        <f t="shared" si="7"/>
        <v>51.019553072625698</v>
      </c>
      <c r="S27" s="17">
        <f t="shared" si="8"/>
        <v>-3.9499999999999993</v>
      </c>
      <c r="T27" s="17">
        <v>20.5</v>
      </c>
      <c r="U27" s="17">
        <f t="shared" si="9"/>
        <v>45.790754257907544</v>
      </c>
      <c r="V27" s="17">
        <v>23.89</v>
      </c>
      <c r="W27" s="17">
        <f t="shared" si="10"/>
        <v>46.704428424304844</v>
      </c>
      <c r="X27" s="17">
        <f t="shared" si="11"/>
        <v>3.3900000000000006</v>
      </c>
      <c r="Y27" s="17">
        <v>31.25</v>
      </c>
      <c r="Z27" s="17">
        <f t="shared" si="12"/>
        <v>43.062054933875892</v>
      </c>
      <c r="AA27" s="17">
        <v>36.799999999999997</v>
      </c>
      <c r="AB27" s="17">
        <f t="shared" si="13"/>
        <v>48.03404255319149</v>
      </c>
      <c r="AC27" s="17">
        <f t="shared" si="14"/>
        <v>5.5499999999999972</v>
      </c>
      <c r="AD27" s="17">
        <v>57.81</v>
      </c>
      <c r="AE27" s="15">
        <f t="shared" si="15"/>
        <v>46.13636363636364</v>
      </c>
      <c r="AF27" s="17">
        <v>60.5</v>
      </c>
      <c r="AG27" s="17">
        <f t="shared" si="16"/>
        <v>50.27097902097902</v>
      </c>
      <c r="AH27" s="17">
        <f t="shared" si="17"/>
        <v>2.6899999999999977</v>
      </c>
      <c r="AI27" s="17">
        <v>45.31</v>
      </c>
      <c r="AJ27" s="17">
        <f t="shared" si="18"/>
        <v>51.605667060212511</v>
      </c>
      <c r="AK27" s="17">
        <v>41.67</v>
      </c>
      <c r="AL27" s="17">
        <f t="shared" si="19"/>
        <v>50.993377483443709</v>
      </c>
      <c r="AM27" s="17">
        <f t="shared" si="20"/>
        <v>-3.6400000000000006</v>
      </c>
      <c r="AN27" s="17">
        <v>47.75</v>
      </c>
      <c r="AO27" s="17">
        <f t="shared" si="21"/>
        <v>51.589180050718511</v>
      </c>
      <c r="AP27" s="17">
        <v>48.13</v>
      </c>
      <c r="AQ27" s="17">
        <f t="shared" si="22"/>
        <v>53.111753371868986</v>
      </c>
      <c r="AR27" s="17">
        <f t="shared" si="23"/>
        <v>0.38000000000000256</v>
      </c>
      <c r="AS27" s="17">
        <f t="shared" si="24"/>
        <v>40.006250000000001</v>
      </c>
      <c r="AT27" s="17">
        <f t="shared" si="24"/>
        <v>49.148071707344499</v>
      </c>
      <c r="AU27" s="17">
        <f t="shared" si="24"/>
        <v>41.046250000000001</v>
      </c>
      <c r="AV27" s="17">
        <f t="shared" si="24"/>
        <v>50.873587381849859</v>
      </c>
      <c r="AW27" s="17">
        <f t="shared" si="25"/>
        <v>1.0399999999999991</v>
      </c>
      <c r="AX27" s="17">
        <f t="shared" si="25"/>
        <v>1.7255156745053597</v>
      </c>
      <c r="AY27" s="50">
        <v>5</v>
      </c>
    </row>
    <row r="28" spans="1:51">
      <c r="A28" s="15">
        <v>6</v>
      </c>
      <c r="B28" s="15">
        <v>26</v>
      </c>
      <c r="C28" s="15" t="s">
        <v>26</v>
      </c>
      <c r="D28" s="63">
        <v>15</v>
      </c>
      <c r="E28" s="17">
        <v>41.08</v>
      </c>
      <c r="F28" s="17">
        <f t="shared" si="0"/>
        <v>45.907752698724238</v>
      </c>
      <c r="G28" s="17">
        <v>30.1</v>
      </c>
      <c r="H28" s="17">
        <f t="shared" si="1"/>
        <v>42.877697841726622</v>
      </c>
      <c r="I28" s="17">
        <f t="shared" si="2"/>
        <v>-10.979999999999997</v>
      </c>
      <c r="J28" s="17">
        <v>36.74</v>
      </c>
      <c r="K28" s="17">
        <f t="shared" si="3"/>
        <v>47.538304392236981</v>
      </c>
      <c r="L28" s="17">
        <v>45.47</v>
      </c>
      <c r="M28" s="17">
        <f t="shared" si="4"/>
        <v>47.24593495934959</v>
      </c>
      <c r="N28" s="17">
        <f t="shared" si="5"/>
        <v>8.7299999999999969</v>
      </c>
      <c r="O28" s="17">
        <v>28.74</v>
      </c>
      <c r="P28" s="17">
        <f t="shared" si="6"/>
        <v>49.789621318373065</v>
      </c>
      <c r="Q28" s="17">
        <v>23.87</v>
      </c>
      <c r="R28" s="17">
        <f t="shared" si="7"/>
        <v>46.927374301675982</v>
      </c>
      <c r="S28" s="17">
        <f t="shared" si="8"/>
        <v>-4.8699999999999974</v>
      </c>
      <c r="T28" s="17">
        <v>18.989999999999998</v>
      </c>
      <c r="U28" s="17">
        <f t="shared" si="9"/>
        <v>43.953771289537713</v>
      </c>
      <c r="V28" s="17">
        <v>27.2</v>
      </c>
      <c r="W28" s="17">
        <f t="shared" si="10"/>
        <v>50.113285272914517</v>
      </c>
      <c r="X28" s="17">
        <f t="shared" si="11"/>
        <v>8.2100000000000009</v>
      </c>
      <c r="Y28" s="17">
        <v>38</v>
      </c>
      <c r="Z28" s="17">
        <f t="shared" si="12"/>
        <v>49.928789420142422</v>
      </c>
      <c r="AA28" s="17">
        <v>34.67</v>
      </c>
      <c r="AB28" s="17">
        <f t="shared" si="13"/>
        <v>46.221276595744683</v>
      </c>
      <c r="AC28" s="17">
        <f t="shared" si="14"/>
        <v>-3.3299999999999983</v>
      </c>
      <c r="AD28" s="17">
        <v>59.61</v>
      </c>
      <c r="AE28" s="15">
        <f t="shared" si="15"/>
        <v>47.915019762845851</v>
      </c>
      <c r="AF28" s="17">
        <v>56.33</v>
      </c>
      <c r="AG28" s="17">
        <f t="shared" si="16"/>
        <v>46.625874125874127</v>
      </c>
      <c r="AH28" s="17">
        <f t="shared" si="17"/>
        <v>-3.2800000000000011</v>
      </c>
      <c r="AI28" s="17">
        <v>42.11</v>
      </c>
      <c r="AJ28" s="17">
        <f t="shared" si="18"/>
        <v>47.827626918536005</v>
      </c>
      <c r="AK28" s="17">
        <v>34.67</v>
      </c>
      <c r="AL28" s="17">
        <f t="shared" si="19"/>
        <v>43.267108167770417</v>
      </c>
      <c r="AM28" s="17">
        <f t="shared" si="20"/>
        <v>-7.4399999999999977</v>
      </c>
      <c r="AN28" s="17">
        <v>41.47</v>
      </c>
      <c r="AO28" s="17">
        <f t="shared" si="21"/>
        <v>46.280642434488591</v>
      </c>
      <c r="AP28" s="17">
        <v>39.869999999999997</v>
      </c>
      <c r="AQ28" s="17">
        <f t="shared" si="22"/>
        <v>45.154142581888244</v>
      </c>
      <c r="AR28" s="17">
        <f t="shared" si="23"/>
        <v>-1.6000000000000014</v>
      </c>
      <c r="AS28" s="17">
        <f t="shared" si="24"/>
        <v>38.342500000000001</v>
      </c>
      <c r="AT28" s="17">
        <f t="shared" si="24"/>
        <v>47.392691029360613</v>
      </c>
      <c r="AU28" s="17">
        <f t="shared" si="24"/>
        <v>36.522500000000001</v>
      </c>
      <c r="AV28" s="17">
        <f t="shared" si="24"/>
        <v>46.054086730868022</v>
      </c>
      <c r="AW28" s="17">
        <f t="shared" si="25"/>
        <v>-1.8200000000000003</v>
      </c>
      <c r="AX28" s="17">
        <f t="shared" si="25"/>
        <v>-1.3386042984925908</v>
      </c>
      <c r="AY28" s="50">
        <v>2</v>
      </c>
    </row>
    <row r="29" spans="1:51">
      <c r="A29" s="15">
        <v>2</v>
      </c>
      <c r="B29" s="15">
        <v>27</v>
      </c>
      <c r="C29" s="15" t="s">
        <v>5</v>
      </c>
      <c r="D29" s="63">
        <v>37</v>
      </c>
      <c r="E29" s="17">
        <v>45.32</v>
      </c>
      <c r="F29" s="17">
        <f t="shared" si="0"/>
        <v>50.068694798822378</v>
      </c>
      <c r="G29" s="17">
        <v>33.119999999999997</v>
      </c>
      <c r="H29" s="17">
        <f t="shared" si="1"/>
        <v>46.498800959232611</v>
      </c>
      <c r="I29" s="17">
        <f t="shared" si="2"/>
        <v>-12.200000000000003</v>
      </c>
      <c r="J29" s="17">
        <v>42</v>
      </c>
      <c r="K29" s="17">
        <f t="shared" si="3"/>
        <v>52.911133810010213</v>
      </c>
      <c r="L29" s="17">
        <v>44.11</v>
      </c>
      <c r="M29" s="17">
        <f t="shared" si="4"/>
        <v>45.863821138211378</v>
      </c>
      <c r="N29" s="17">
        <f t="shared" si="5"/>
        <v>2.1099999999999994</v>
      </c>
      <c r="O29" s="17">
        <v>33.33</v>
      </c>
      <c r="P29" s="17">
        <f t="shared" si="6"/>
        <v>56.22720897615708</v>
      </c>
      <c r="Q29" s="17">
        <v>24.65</v>
      </c>
      <c r="R29" s="17">
        <f t="shared" si="7"/>
        <v>48.016759776536311</v>
      </c>
      <c r="S29" s="17">
        <f t="shared" si="8"/>
        <v>-8.68</v>
      </c>
      <c r="T29" s="17">
        <v>23.38</v>
      </c>
      <c r="U29" s="17">
        <f t="shared" si="9"/>
        <v>49.29440389294404</v>
      </c>
      <c r="V29" s="17">
        <v>25.84</v>
      </c>
      <c r="W29" s="17">
        <f t="shared" si="10"/>
        <v>48.712667353244079</v>
      </c>
      <c r="X29" s="17">
        <f t="shared" si="11"/>
        <v>2.4600000000000009</v>
      </c>
      <c r="Y29" s="17">
        <v>39.11</v>
      </c>
      <c r="Z29" s="17">
        <f t="shared" si="12"/>
        <v>51.057985757884026</v>
      </c>
      <c r="AA29" s="17">
        <v>34.92</v>
      </c>
      <c r="AB29" s="17">
        <f t="shared" si="13"/>
        <v>46.434042553191489</v>
      </c>
      <c r="AC29" s="17">
        <f t="shared" si="14"/>
        <v>-4.1899999999999977</v>
      </c>
      <c r="AD29" s="17">
        <v>64.58</v>
      </c>
      <c r="AE29" s="15">
        <f t="shared" si="15"/>
        <v>52.826086956521742</v>
      </c>
      <c r="AF29" s="17">
        <v>55.61</v>
      </c>
      <c r="AG29" s="17">
        <f t="shared" si="16"/>
        <v>45.9965034965035</v>
      </c>
      <c r="AH29" s="17">
        <f t="shared" si="17"/>
        <v>-8.9699999999999989</v>
      </c>
      <c r="AI29" s="17">
        <v>42.64</v>
      </c>
      <c r="AJ29" s="17">
        <f t="shared" si="18"/>
        <v>48.45336481700118</v>
      </c>
      <c r="AK29" s="17">
        <v>38.450000000000003</v>
      </c>
      <c r="AL29" s="17">
        <f t="shared" si="19"/>
        <v>47.439293598233995</v>
      </c>
      <c r="AM29" s="17">
        <f t="shared" si="20"/>
        <v>-4.1899999999999977</v>
      </c>
      <c r="AN29" s="17">
        <v>45.78</v>
      </c>
      <c r="AO29" s="17">
        <f t="shared" si="21"/>
        <v>49.92392223161454</v>
      </c>
      <c r="AP29" s="17">
        <v>40.92</v>
      </c>
      <c r="AQ29" s="17">
        <f t="shared" si="22"/>
        <v>46.165703275529872</v>
      </c>
      <c r="AR29" s="17">
        <f t="shared" si="23"/>
        <v>-4.8599999999999994</v>
      </c>
      <c r="AS29" s="17">
        <f t="shared" si="24"/>
        <v>42.017499999999998</v>
      </c>
      <c r="AT29" s="17">
        <f t="shared" si="24"/>
        <v>51.345350155119398</v>
      </c>
      <c r="AU29" s="17">
        <f t="shared" si="24"/>
        <v>37.202500000000001</v>
      </c>
      <c r="AV29" s="17">
        <f t="shared" si="24"/>
        <v>46.890949018835407</v>
      </c>
      <c r="AW29" s="17">
        <f t="shared" si="25"/>
        <v>-4.8149999999999977</v>
      </c>
      <c r="AX29" s="17">
        <f t="shared" si="25"/>
        <v>-4.454401136283991</v>
      </c>
      <c r="AY29" s="50">
        <v>2</v>
      </c>
    </row>
    <row r="30" spans="1:51">
      <c r="A30" s="15">
        <v>5</v>
      </c>
      <c r="B30" s="15">
        <v>28</v>
      </c>
      <c r="C30" s="15" t="s">
        <v>19</v>
      </c>
      <c r="D30" s="63">
        <v>9</v>
      </c>
      <c r="E30" s="17">
        <v>63.9</v>
      </c>
      <c r="F30" s="17">
        <f t="shared" si="0"/>
        <v>68.302257114818445</v>
      </c>
      <c r="G30" s="17">
        <v>39.08</v>
      </c>
      <c r="H30" s="17">
        <f t="shared" si="1"/>
        <v>53.645083932853716</v>
      </c>
      <c r="I30" s="17">
        <f t="shared" si="2"/>
        <v>-24.82</v>
      </c>
      <c r="J30" s="17">
        <v>72</v>
      </c>
      <c r="K30" s="17">
        <f t="shared" si="3"/>
        <v>83.554647599591419</v>
      </c>
      <c r="L30" s="17">
        <v>56.67</v>
      </c>
      <c r="M30" s="17">
        <f t="shared" si="4"/>
        <v>58.628048780487809</v>
      </c>
      <c r="N30" s="17">
        <f t="shared" si="5"/>
        <v>-15.329999999999998</v>
      </c>
      <c r="O30" s="17">
        <v>40</v>
      </c>
      <c r="P30" s="17">
        <f t="shared" si="6"/>
        <v>65.582047685834496</v>
      </c>
      <c r="Q30" s="17">
        <v>22.22</v>
      </c>
      <c r="R30" s="17">
        <f t="shared" si="7"/>
        <v>44.622905027932958</v>
      </c>
      <c r="S30" s="17">
        <f t="shared" si="8"/>
        <v>-17.78</v>
      </c>
      <c r="T30" s="17">
        <v>28.8</v>
      </c>
      <c r="U30" s="17">
        <f t="shared" si="9"/>
        <v>55.888077858880777</v>
      </c>
      <c r="V30" s="17">
        <v>33.6</v>
      </c>
      <c r="W30" s="17">
        <f t="shared" si="10"/>
        <v>56.704428424304844</v>
      </c>
      <c r="X30" s="17">
        <f t="shared" si="11"/>
        <v>4.8000000000000007</v>
      </c>
      <c r="Y30" s="17">
        <v>62</v>
      </c>
      <c r="Z30" s="17">
        <f t="shared" si="12"/>
        <v>74.343845371312312</v>
      </c>
      <c r="AA30" s="17">
        <v>52.67</v>
      </c>
      <c r="AB30" s="17">
        <f t="shared" si="13"/>
        <v>61.540425531914892</v>
      </c>
      <c r="AC30" s="17">
        <f t="shared" si="14"/>
        <v>-9.3299999999999983</v>
      </c>
      <c r="AD30" s="17">
        <v>82.5</v>
      </c>
      <c r="AE30" s="15">
        <f t="shared" si="15"/>
        <v>70.533596837944671</v>
      </c>
      <c r="AF30" s="17">
        <v>72.78</v>
      </c>
      <c r="AG30" s="17">
        <f t="shared" si="16"/>
        <v>61.00524475524476</v>
      </c>
      <c r="AH30" s="17">
        <f t="shared" si="17"/>
        <v>-9.7199999999999989</v>
      </c>
      <c r="AI30" s="17">
        <v>60</v>
      </c>
      <c r="AJ30" s="17">
        <f t="shared" si="18"/>
        <v>68.949232585596221</v>
      </c>
      <c r="AK30" s="17">
        <v>46.11</v>
      </c>
      <c r="AL30" s="17">
        <f t="shared" si="19"/>
        <v>55.894039735099334</v>
      </c>
      <c r="AM30" s="17">
        <f t="shared" si="20"/>
        <v>-13.89</v>
      </c>
      <c r="AN30" s="17">
        <v>70</v>
      </c>
      <c r="AO30" s="17">
        <f t="shared" si="21"/>
        <v>70.397295012679635</v>
      </c>
      <c r="AP30" s="17">
        <v>57.11</v>
      </c>
      <c r="AQ30" s="17">
        <f t="shared" si="22"/>
        <v>61.763005780346816</v>
      </c>
      <c r="AR30" s="17">
        <f t="shared" si="23"/>
        <v>-12.89</v>
      </c>
      <c r="AS30" s="17">
        <f t="shared" si="24"/>
        <v>59.900000000000006</v>
      </c>
      <c r="AT30" s="17">
        <f t="shared" si="24"/>
        <v>69.693875008332242</v>
      </c>
      <c r="AU30" s="17">
        <f t="shared" si="24"/>
        <v>47.53</v>
      </c>
      <c r="AV30" s="17">
        <f t="shared" si="24"/>
        <v>56.725397746023141</v>
      </c>
      <c r="AW30" s="17">
        <f t="shared" si="25"/>
        <v>-12.370000000000005</v>
      </c>
      <c r="AX30" s="17">
        <f t="shared" si="25"/>
        <v>-12.968477262309101</v>
      </c>
      <c r="AY30" s="50">
        <v>1</v>
      </c>
    </row>
    <row r="31" spans="1:51">
      <c r="C31" s="15" t="s">
        <v>59</v>
      </c>
      <c r="D31" s="22"/>
    </row>
  </sheetData>
  <mergeCells count="19">
    <mergeCell ref="AY1:AY2"/>
    <mergeCell ref="AS1:AS2"/>
    <mergeCell ref="AT1:AT2"/>
    <mergeCell ref="AU1:AU2"/>
    <mergeCell ref="AV1:AV2"/>
    <mergeCell ref="AW1:AW2"/>
    <mergeCell ref="AX1:AX2"/>
    <mergeCell ref="AN1:AR1"/>
    <mergeCell ref="A1:A2"/>
    <mergeCell ref="B1:B2"/>
    <mergeCell ref="C1:C2"/>
    <mergeCell ref="D1:D2"/>
    <mergeCell ref="E1:I1"/>
    <mergeCell ref="J1:N1"/>
    <mergeCell ref="O1:S1"/>
    <mergeCell ref="T1:X1"/>
    <mergeCell ref="Y1:AC1"/>
    <mergeCell ref="AD1:AH1"/>
    <mergeCell ref="AI1:AM1"/>
  </mergeCells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Y31"/>
  <sheetViews>
    <sheetView workbookViewId="0">
      <selection activeCell="AY3" sqref="AY3:AY30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14.625" style="20" customWidth="1"/>
    <col min="4" max="4" width="2.5" style="20" customWidth="1"/>
    <col min="5" max="5" width="4.625" style="20" bestFit="1" customWidth="1"/>
    <col min="6" max="6" width="4.625" style="20" customWidth="1"/>
    <col min="7" max="7" width="4.25" style="20" bestFit="1" customWidth="1"/>
    <col min="8" max="8" width="4.25" style="20" customWidth="1"/>
    <col min="9" max="9" width="4.625" style="20" bestFit="1" customWidth="1"/>
    <col min="10" max="10" width="4.25" style="20" bestFit="1" customWidth="1"/>
    <col min="11" max="11" width="4.25" style="20" customWidth="1"/>
    <col min="12" max="12" width="4.25" style="20" bestFit="1" customWidth="1"/>
    <col min="13" max="13" width="4.25" style="20" customWidth="1"/>
    <col min="14" max="14" width="4.625" style="20" bestFit="1" customWidth="1"/>
    <col min="15" max="15" width="4.25" style="20" bestFit="1" customWidth="1"/>
    <col min="16" max="16" width="4.25" style="20" customWidth="1"/>
    <col min="17" max="17" width="4.25" style="20" bestFit="1" customWidth="1"/>
    <col min="18" max="18" width="4.25" style="20" customWidth="1"/>
    <col min="19" max="20" width="4.25" style="20" bestFit="1" customWidth="1"/>
    <col min="21" max="21" width="4.25" style="20" customWidth="1"/>
    <col min="22" max="22" width="4.25" style="20" bestFit="1" customWidth="1"/>
    <col min="23" max="23" width="4.25" style="20" customWidth="1"/>
    <col min="24" max="24" width="3.875" style="20" bestFit="1" customWidth="1"/>
    <col min="25" max="25" width="4.25" style="20" bestFit="1" customWidth="1"/>
    <col min="26" max="26" width="4.25" style="20" customWidth="1"/>
    <col min="27" max="27" width="4.25" style="20" bestFit="1" customWidth="1"/>
    <col min="28" max="28" width="4.25" style="20" customWidth="1"/>
    <col min="29" max="30" width="4.25" style="20" bestFit="1" customWidth="1"/>
    <col min="31" max="31" width="4.25" style="20" customWidth="1"/>
    <col min="32" max="32" width="4.625" style="20" bestFit="1" customWidth="1"/>
    <col min="33" max="33" width="4.625" style="20" customWidth="1"/>
    <col min="34" max="34" width="4.625" style="20" bestFit="1" customWidth="1"/>
    <col min="35" max="35" width="4.25" style="20" bestFit="1" customWidth="1"/>
    <col min="36" max="36" width="4.25" style="20" customWidth="1"/>
    <col min="37" max="37" width="4.25" style="20" bestFit="1" customWidth="1"/>
    <col min="38" max="38" width="4.25" style="20" customWidth="1"/>
    <col min="39" max="40" width="4.25" style="20" bestFit="1" customWidth="1"/>
    <col min="41" max="41" width="4.25" style="20" customWidth="1"/>
    <col min="42" max="42" width="4.25" style="20" bestFit="1" customWidth="1"/>
    <col min="43" max="43" width="4.25" style="20" customWidth="1"/>
    <col min="44" max="44" width="4.625" style="20" bestFit="1" customWidth="1"/>
    <col min="45" max="45" width="5.5" style="20" bestFit="1" customWidth="1"/>
    <col min="46" max="46" width="5.5" style="20" customWidth="1"/>
    <col min="47" max="47" width="5" style="20" bestFit="1" customWidth="1"/>
    <col min="48" max="48" width="5" style="20" customWidth="1"/>
    <col min="49" max="50" width="4.5" style="20" customWidth="1"/>
    <col min="51" max="51" width="3.125" style="20" bestFit="1" customWidth="1"/>
  </cols>
  <sheetData>
    <row r="1" spans="1:51">
      <c r="A1" s="99" t="s">
        <v>28</v>
      </c>
      <c r="B1" s="99" t="s">
        <v>60</v>
      </c>
      <c r="C1" s="99" t="s">
        <v>30</v>
      </c>
      <c r="D1" s="99" t="s">
        <v>70</v>
      </c>
      <c r="E1" s="101" t="s">
        <v>31</v>
      </c>
      <c r="F1" s="101"/>
      <c r="G1" s="101"/>
      <c r="H1" s="101"/>
      <c r="I1" s="101"/>
      <c r="J1" s="101" t="s">
        <v>32</v>
      </c>
      <c r="K1" s="101"/>
      <c r="L1" s="101"/>
      <c r="M1" s="101"/>
      <c r="N1" s="101"/>
      <c r="O1" s="101" t="s">
        <v>33</v>
      </c>
      <c r="P1" s="101"/>
      <c r="Q1" s="101"/>
      <c r="R1" s="101"/>
      <c r="S1" s="101"/>
      <c r="T1" s="101" t="s">
        <v>34</v>
      </c>
      <c r="U1" s="101"/>
      <c r="V1" s="101"/>
      <c r="W1" s="101"/>
      <c r="X1" s="101"/>
      <c r="Y1" s="101" t="s">
        <v>35</v>
      </c>
      <c r="Z1" s="101"/>
      <c r="AA1" s="101"/>
      <c r="AB1" s="101"/>
      <c r="AC1" s="101"/>
      <c r="AD1" s="101" t="s">
        <v>37</v>
      </c>
      <c r="AE1" s="101"/>
      <c r="AF1" s="101"/>
      <c r="AG1" s="101"/>
      <c r="AH1" s="101"/>
      <c r="AI1" s="101" t="s">
        <v>38</v>
      </c>
      <c r="AJ1" s="101"/>
      <c r="AK1" s="101"/>
      <c r="AL1" s="101"/>
      <c r="AM1" s="101"/>
      <c r="AN1" s="101" t="s">
        <v>39</v>
      </c>
      <c r="AO1" s="101"/>
      <c r="AP1" s="101"/>
      <c r="AQ1" s="101"/>
      <c r="AR1" s="101"/>
      <c r="AS1" s="102" t="s">
        <v>65</v>
      </c>
      <c r="AT1" s="103" t="s">
        <v>66</v>
      </c>
      <c r="AU1" s="102" t="s">
        <v>64</v>
      </c>
      <c r="AV1" s="103" t="s">
        <v>67</v>
      </c>
      <c r="AW1" s="102" t="s">
        <v>68</v>
      </c>
      <c r="AX1" s="103" t="s">
        <v>69</v>
      </c>
      <c r="AY1" s="102" t="s">
        <v>62</v>
      </c>
    </row>
    <row r="2" spans="1:51">
      <c r="A2" s="100"/>
      <c r="B2" s="100"/>
      <c r="C2" s="100"/>
      <c r="D2" s="100"/>
      <c r="E2" s="21" t="s">
        <v>40</v>
      </c>
      <c r="F2" s="21" t="s">
        <v>66</v>
      </c>
      <c r="G2" s="21" t="s">
        <v>63</v>
      </c>
      <c r="H2" s="21" t="s">
        <v>67</v>
      </c>
      <c r="I2" s="14" t="s">
        <v>61</v>
      </c>
      <c r="J2" s="21" t="s">
        <v>40</v>
      </c>
      <c r="K2" s="21" t="s">
        <v>66</v>
      </c>
      <c r="L2" s="21" t="s">
        <v>63</v>
      </c>
      <c r="M2" s="21" t="s">
        <v>67</v>
      </c>
      <c r="N2" s="14" t="s">
        <v>61</v>
      </c>
      <c r="O2" s="21" t="s">
        <v>40</v>
      </c>
      <c r="P2" s="21" t="s">
        <v>66</v>
      </c>
      <c r="Q2" s="21" t="s">
        <v>63</v>
      </c>
      <c r="R2" s="21" t="s">
        <v>67</v>
      </c>
      <c r="S2" s="14" t="s">
        <v>61</v>
      </c>
      <c r="T2" s="21" t="s">
        <v>40</v>
      </c>
      <c r="U2" s="21" t="s">
        <v>66</v>
      </c>
      <c r="V2" s="21" t="s">
        <v>63</v>
      </c>
      <c r="W2" s="21" t="s">
        <v>67</v>
      </c>
      <c r="X2" s="14" t="s">
        <v>61</v>
      </c>
      <c r="Y2" s="21" t="s">
        <v>40</v>
      </c>
      <c r="Z2" s="21" t="s">
        <v>66</v>
      </c>
      <c r="AA2" s="21" t="s">
        <v>63</v>
      </c>
      <c r="AB2" s="21" t="s">
        <v>67</v>
      </c>
      <c r="AC2" s="14" t="s">
        <v>61</v>
      </c>
      <c r="AD2" s="21" t="s">
        <v>40</v>
      </c>
      <c r="AE2" s="21" t="s">
        <v>66</v>
      </c>
      <c r="AF2" s="21" t="s">
        <v>63</v>
      </c>
      <c r="AG2" s="21" t="s">
        <v>67</v>
      </c>
      <c r="AH2" s="14" t="s">
        <v>61</v>
      </c>
      <c r="AI2" s="21" t="s">
        <v>40</v>
      </c>
      <c r="AJ2" s="21" t="s">
        <v>66</v>
      </c>
      <c r="AK2" s="21" t="s">
        <v>63</v>
      </c>
      <c r="AL2" s="21" t="s">
        <v>67</v>
      </c>
      <c r="AM2" s="14" t="s">
        <v>61</v>
      </c>
      <c r="AN2" s="21" t="s">
        <v>40</v>
      </c>
      <c r="AO2" s="21" t="s">
        <v>66</v>
      </c>
      <c r="AP2" s="21" t="s">
        <v>63</v>
      </c>
      <c r="AQ2" s="21" t="s">
        <v>67</v>
      </c>
      <c r="AR2" s="14" t="s">
        <v>61</v>
      </c>
      <c r="AS2" s="102"/>
      <c r="AT2" s="104"/>
      <c r="AU2" s="102"/>
      <c r="AV2" s="104"/>
      <c r="AW2" s="102"/>
      <c r="AX2" s="104"/>
      <c r="AY2" s="102"/>
    </row>
    <row r="3" spans="1:51">
      <c r="A3" s="15">
        <v>5</v>
      </c>
      <c r="B3" s="15">
        <v>1</v>
      </c>
      <c r="C3" s="15" t="s">
        <v>20</v>
      </c>
      <c r="D3" s="15">
        <v>6</v>
      </c>
      <c r="E3" s="16">
        <v>49.12</v>
      </c>
      <c r="F3" s="16">
        <f>(((E3-54.57)/8.51)*10)+50</f>
        <v>43.5957696827262</v>
      </c>
      <c r="G3" s="17">
        <v>33.78</v>
      </c>
      <c r="H3" s="17">
        <f>(((G3-45.25)/10.19)*10)+50</f>
        <v>38.743866535819436</v>
      </c>
      <c r="I3" s="17">
        <f>G3-E3</f>
        <v>-15.339999999999996</v>
      </c>
      <c r="J3" s="16">
        <v>40.200000000000003</v>
      </c>
      <c r="K3" s="16">
        <f>(((J3-44.74)/11.7)*10)+50</f>
        <v>46.119658119658119</v>
      </c>
      <c r="L3" s="17">
        <v>36.33</v>
      </c>
      <c r="M3" s="17">
        <f>(((L3-39.15)/9.79)*10)+50</f>
        <v>47.119509703779364</v>
      </c>
      <c r="N3" s="17">
        <f>L3-J3</f>
        <v>-3.8700000000000045</v>
      </c>
      <c r="O3" s="16">
        <v>24.2</v>
      </c>
      <c r="P3" s="16">
        <f>(((O3-25.72)/6.74)*10)+50</f>
        <v>47.744807121661722</v>
      </c>
      <c r="Q3" s="17">
        <v>25.67</v>
      </c>
      <c r="R3" s="17">
        <f>(((Q3-28.89)/7.13)*10)+50</f>
        <v>45.483870967741936</v>
      </c>
      <c r="S3" s="17">
        <f>Q3-O3</f>
        <v>1.4700000000000024</v>
      </c>
      <c r="T3" s="16">
        <v>19.84</v>
      </c>
      <c r="U3" s="16">
        <f>(((T3-24.17)/7.82)*10)+50</f>
        <v>44.462915601023013</v>
      </c>
      <c r="V3" s="17">
        <v>19.329999999999998</v>
      </c>
      <c r="W3" s="17">
        <f>(((V3-23.96)/8.22)*10)+50</f>
        <v>44.367396593673966</v>
      </c>
      <c r="X3" s="17">
        <f>V3-T3</f>
        <v>-0.51000000000000156</v>
      </c>
      <c r="Y3" s="16">
        <v>28.4</v>
      </c>
      <c r="Z3" s="16">
        <f>(((Y3-34.27)/8.41)*10)+50</f>
        <v>43.020214030915568</v>
      </c>
      <c r="AA3" s="17">
        <v>32.33</v>
      </c>
      <c r="AB3" s="17">
        <f>(((AA3-38.07)/9.83)*10)+50</f>
        <v>44.160732451678534</v>
      </c>
      <c r="AC3" s="17">
        <f>AA3-Y3</f>
        <v>3.9299999999999997</v>
      </c>
      <c r="AD3" s="16">
        <v>53.75</v>
      </c>
      <c r="AE3" s="16">
        <f>(((AD3-56.75)/10.47)*10)+50</f>
        <v>47.134670487106021</v>
      </c>
      <c r="AF3" s="17">
        <v>50.42</v>
      </c>
      <c r="AG3" s="15">
        <f>(((AF3-61.72)/10.12)*10)+50</f>
        <v>38.833992094861664</v>
      </c>
      <c r="AH3" s="17">
        <f>AF3-AD3</f>
        <v>-3.3299999999999983</v>
      </c>
      <c r="AI3" s="16">
        <v>41.25</v>
      </c>
      <c r="AJ3" s="16">
        <f>(((AI3-42.09)/8.52)*10)+50</f>
        <v>49.014084507042249</v>
      </c>
      <c r="AK3" s="17">
        <v>37.92</v>
      </c>
      <c r="AL3" s="17">
        <f>(((AK3-43.95)/8.47)*10)+50</f>
        <v>42.880755608028338</v>
      </c>
      <c r="AM3" s="17">
        <f>AK3-AI3</f>
        <v>-3.3299999999999983</v>
      </c>
      <c r="AN3" s="16">
        <v>40.200000000000003</v>
      </c>
      <c r="AO3" s="16">
        <f>(((AN3-46.59)/12.29)*10)+50</f>
        <v>44.8006509357201</v>
      </c>
      <c r="AP3" s="17">
        <v>32.67</v>
      </c>
      <c r="AQ3" s="17">
        <f>(((AP3-45.87)/11.83)*10)+50</f>
        <v>38.841927303465766</v>
      </c>
      <c r="AR3" s="17">
        <f>AP3-AN3</f>
        <v>-7.5300000000000011</v>
      </c>
      <c r="AS3" s="17">
        <f>(E3+J3+O3+T3+Y3+AD3+AI3+AN3)/8</f>
        <v>37.119999999999997</v>
      </c>
      <c r="AT3" s="17">
        <f>(F3+K3+P3+U3+Z3+AE3+AJ3+AO3)/8</f>
        <v>45.73659631073162</v>
      </c>
      <c r="AU3" s="17">
        <f>(G3+L3+Q3+V3+AA3+AF3+AK3+AP3)/8</f>
        <v>33.556250000000006</v>
      </c>
      <c r="AV3" s="17">
        <f>(H3+M3+R3+W3+AB3+AG3+AL3+AQ3)/8</f>
        <v>42.554006407381124</v>
      </c>
      <c r="AW3" s="17">
        <f>AU3-AS3</f>
        <v>-3.5637499999999918</v>
      </c>
      <c r="AX3" s="17">
        <f>AV3-AT3</f>
        <v>-3.1825899033504967</v>
      </c>
      <c r="AY3" s="18">
        <v>2</v>
      </c>
    </row>
    <row r="4" spans="1:51">
      <c r="A4" s="15">
        <v>5</v>
      </c>
      <c r="B4" s="15">
        <v>2</v>
      </c>
      <c r="C4" s="15" t="s">
        <v>21</v>
      </c>
      <c r="D4" s="15">
        <v>5</v>
      </c>
      <c r="E4" s="16">
        <v>54.4</v>
      </c>
      <c r="F4" s="16">
        <f t="shared" ref="F4:F30" si="0">(((E4-54.57)/8.51)*10)+50</f>
        <v>49.800235017626321</v>
      </c>
      <c r="G4" s="17">
        <v>44.28</v>
      </c>
      <c r="H4" s="17">
        <f t="shared" ref="H4:H30" si="1">(((G4-45.25)/10.19)*10)+50</f>
        <v>49.048086359175663</v>
      </c>
      <c r="I4" s="17">
        <f t="shared" ref="I4:I30" si="2">G4-E4</f>
        <v>-10.119999999999997</v>
      </c>
      <c r="J4" s="16">
        <v>47.17</v>
      </c>
      <c r="K4" s="16">
        <f t="shared" ref="K4:K30" si="3">(((J4-44.74)/11.7)*10)+50</f>
        <v>52.07692307692308</v>
      </c>
      <c r="L4" s="17">
        <v>37.6</v>
      </c>
      <c r="M4" s="17">
        <f t="shared" ref="M4:M30" si="4">(((L4-39.15)/9.79)*10)+50</f>
        <v>48.41675178753831</v>
      </c>
      <c r="N4" s="17">
        <f t="shared" ref="N4:N30" si="5">L4-J4</f>
        <v>-9.57</v>
      </c>
      <c r="O4" s="16">
        <v>27.5</v>
      </c>
      <c r="P4" s="16">
        <f t="shared" ref="P4:P30" si="6">(((O4-25.72)/6.74)*10)+50</f>
        <v>52.640949554896146</v>
      </c>
      <c r="Q4" s="17">
        <v>34.799999999999997</v>
      </c>
      <c r="R4" s="17">
        <f t="shared" ref="R4:R30" si="7">(((Q4-28.89)/7.13)*10)+50</f>
        <v>58.288920056100977</v>
      </c>
      <c r="S4" s="17">
        <f t="shared" ref="S4:S30" si="8">Q4-O4</f>
        <v>7.2999999999999972</v>
      </c>
      <c r="T4" s="16">
        <v>22.13</v>
      </c>
      <c r="U4" s="16">
        <f t="shared" ref="U4:U30" si="9">(((T4-24.17)/7.82)*10)+50</f>
        <v>47.391304347826086</v>
      </c>
      <c r="V4" s="17">
        <v>19.68</v>
      </c>
      <c r="W4" s="17">
        <f t="shared" ref="W4:W30" si="10">(((V4-23.96)/8.22)*10)+50</f>
        <v>44.79318734793187</v>
      </c>
      <c r="X4" s="17">
        <f t="shared" ref="X4:X30" si="11">V4-T4</f>
        <v>-2.4499999999999993</v>
      </c>
      <c r="Y4" s="16">
        <v>31</v>
      </c>
      <c r="Z4" s="16">
        <f t="shared" ref="Z4:Z30" si="12">(((Y4-34.27)/8.41)*10)+50</f>
        <v>46.111771700356712</v>
      </c>
      <c r="AA4" s="17">
        <v>33.6</v>
      </c>
      <c r="AB4" s="17">
        <f t="shared" ref="AB4:AB30" si="13">(((AA4-38.07)/9.83)*10)+50</f>
        <v>45.452695829094608</v>
      </c>
      <c r="AC4" s="17">
        <f t="shared" ref="AC4:AC30" si="14">AA4-Y4</f>
        <v>2.6000000000000014</v>
      </c>
      <c r="AD4" s="16">
        <v>57.08</v>
      </c>
      <c r="AE4" s="16">
        <f t="shared" ref="AE4:AE30" si="15">(((AD4-56.75)/10.47)*10)+50</f>
        <v>50.315186246418335</v>
      </c>
      <c r="AF4" s="17">
        <v>63.5</v>
      </c>
      <c r="AG4" s="15">
        <f t="shared" ref="AG4:AG30" si="16">(((AF4-61.72)/10.12)*10)+50</f>
        <v>51.758893280632414</v>
      </c>
      <c r="AH4" s="17">
        <f t="shared" ref="AH4:AH30" si="17">AF4-AD4</f>
        <v>6.4200000000000017</v>
      </c>
      <c r="AI4" s="16">
        <v>42.92</v>
      </c>
      <c r="AJ4" s="16">
        <f t="shared" ref="AJ4:AJ30" si="18">(((AI4-42.09)/8.52)*10)+50</f>
        <v>50.974178403755865</v>
      </c>
      <c r="AK4" s="17">
        <v>43.5</v>
      </c>
      <c r="AL4" s="17">
        <f t="shared" ref="AL4:AL30" si="19">(((AK4-43.95)/8.47)*10)+50</f>
        <v>49.468713105076738</v>
      </c>
      <c r="AM4" s="17">
        <f t="shared" ref="AM4:AM30" si="20">AK4-AI4</f>
        <v>0.57999999999999829</v>
      </c>
      <c r="AN4" s="16">
        <v>48.17</v>
      </c>
      <c r="AO4" s="16">
        <f t="shared" ref="AO4:AO30" si="21">(((AN4-46.59)/12.29)*10)+50</f>
        <v>51.285598047192842</v>
      </c>
      <c r="AP4" s="17">
        <v>44</v>
      </c>
      <c r="AQ4" s="17">
        <f t="shared" ref="AQ4:AQ30" si="22">(((AP4-45.87)/11.83)*10)+50</f>
        <v>48.41927303465765</v>
      </c>
      <c r="AR4" s="17">
        <f t="shared" ref="AR4:AR30" si="23">AP4-AN4</f>
        <v>-4.1700000000000017</v>
      </c>
      <c r="AS4" s="17">
        <f t="shared" ref="AS4:AS30" si="24">(E4+J4+O4+T4+Y4+AD4+AI4+AN4)/8</f>
        <v>41.296250000000001</v>
      </c>
      <c r="AT4" s="17">
        <f t="shared" ref="AT4:AV30" si="25">(F4+K4+P4+U4+Z4+AE4+AJ4+AO4)/8</f>
        <v>50.074518299374418</v>
      </c>
      <c r="AU4" s="17">
        <f t="shared" si="25"/>
        <v>40.119999999999997</v>
      </c>
      <c r="AV4" s="17">
        <f t="shared" si="25"/>
        <v>49.45581510002603</v>
      </c>
      <c r="AW4" s="17">
        <f t="shared" ref="AW4:AX30" si="26">AU4-AS4</f>
        <v>-1.1762500000000031</v>
      </c>
      <c r="AX4" s="17">
        <f t="shared" si="26"/>
        <v>-0.61870319934838847</v>
      </c>
      <c r="AY4" s="18">
        <v>4</v>
      </c>
    </row>
    <row r="5" spans="1:51">
      <c r="A5" s="15">
        <v>5</v>
      </c>
      <c r="B5" s="15">
        <v>3</v>
      </c>
      <c r="C5" s="15" t="s">
        <v>22</v>
      </c>
      <c r="D5" s="15">
        <v>9</v>
      </c>
      <c r="E5" s="16">
        <v>56.8</v>
      </c>
      <c r="F5" s="16">
        <f t="shared" si="0"/>
        <v>52.620446533490011</v>
      </c>
      <c r="G5" s="17">
        <v>46.51</v>
      </c>
      <c r="H5" s="17">
        <f t="shared" si="1"/>
        <v>51.236506378802744</v>
      </c>
      <c r="I5" s="17">
        <f t="shared" si="2"/>
        <v>-10.29</v>
      </c>
      <c r="J5" s="16">
        <v>44.86</v>
      </c>
      <c r="K5" s="16">
        <f t="shared" si="3"/>
        <v>50.102564102564102</v>
      </c>
      <c r="L5" s="17">
        <v>37.78</v>
      </c>
      <c r="M5" s="17">
        <f t="shared" si="4"/>
        <v>48.600612870275796</v>
      </c>
      <c r="N5" s="17">
        <f t="shared" si="5"/>
        <v>-7.0799999999999983</v>
      </c>
      <c r="O5" s="16">
        <v>25.71</v>
      </c>
      <c r="P5" s="16">
        <f t="shared" si="6"/>
        <v>49.985163204747778</v>
      </c>
      <c r="Q5" s="17">
        <v>30.89</v>
      </c>
      <c r="R5" s="17">
        <f t="shared" si="7"/>
        <v>52.805049088359048</v>
      </c>
      <c r="S5" s="17">
        <f t="shared" si="8"/>
        <v>5.18</v>
      </c>
      <c r="T5" s="16">
        <v>28.91</v>
      </c>
      <c r="U5" s="16">
        <f t="shared" si="9"/>
        <v>56.061381074168793</v>
      </c>
      <c r="V5" s="17">
        <v>26.49</v>
      </c>
      <c r="W5" s="17">
        <f t="shared" si="10"/>
        <v>53.077858880778585</v>
      </c>
      <c r="X5" s="17">
        <f t="shared" si="11"/>
        <v>-2.4200000000000017</v>
      </c>
      <c r="Y5" s="16">
        <v>36</v>
      </c>
      <c r="Z5" s="16">
        <f t="shared" si="12"/>
        <v>52.057074910820447</v>
      </c>
      <c r="AA5" s="17">
        <v>31.56</v>
      </c>
      <c r="AB5" s="17">
        <f t="shared" si="13"/>
        <v>43.377416073245165</v>
      </c>
      <c r="AC5" s="17">
        <f t="shared" si="14"/>
        <v>-4.4400000000000013</v>
      </c>
      <c r="AD5" s="16">
        <v>55</v>
      </c>
      <c r="AE5" s="16">
        <f t="shared" si="15"/>
        <v>48.328557784145175</v>
      </c>
      <c r="AF5" s="17">
        <v>60</v>
      </c>
      <c r="AG5" s="15">
        <f t="shared" si="16"/>
        <v>48.300395256917</v>
      </c>
      <c r="AH5" s="17">
        <f t="shared" si="17"/>
        <v>5</v>
      </c>
      <c r="AI5" s="16">
        <v>43.57</v>
      </c>
      <c r="AJ5" s="16">
        <f t="shared" si="18"/>
        <v>51.737089201877929</v>
      </c>
      <c r="AK5" s="17">
        <v>43.61</v>
      </c>
      <c r="AL5" s="17">
        <f t="shared" si="19"/>
        <v>49.598583234946865</v>
      </c>
      <c r="AM5" s="17">
        <f t="shared" si="20"/>
        <v>3.9999999999999147E-2</v>
      </c>
      <c r="AN5" s="16">
        <v>50</v>
      </c>
      <c r="AO5" s="16">
        <f t="shared" si="21"/>
        <v>52.774613506916189</v>
      </c>
      <c r="AP5" s="17">
        <v>45.56</v>
      </c>
      <c r="AQ5" s="17">
        <f t="shared" si="22"/>
        <v>49.737954353338971</v>
      </c>
      <c r="AR5" s="17">
        <f t="shared" si="23"/>
        <v>-4.4399999999999977</v>
      </c>
      <c r="AS5" s="17">
        <f t="shared" si="24"/>
        <v>42.606250000000003</v>
      </c>
      <c r="AT5" s="17">
        <f t="shared" si="25"/>
        <v>51.708361289841307</v>
      </c>
      <c r="AU5" s="17">
        <f t="shared" si="25"/>
        <v>40.299999999999997</v>
      </c>
      <c r="AV5" s="17">
        <f t="shared" si="25"/>
        <v>49.591797017083024</v>
      </c>
      <c r="AW5" s="17">
        <f t="shared" si="26"/>
        <v>-2.3062500000000057</v>
      </c>
      <c r="AX5" s="17">
        <f t="shared" si="26"/>
        <v>-2.1165642727582821</v>
      </c>
      <c r="AY5" s="18">
        <v>3</v>
      </c>
    </row>
    <row r="6" spans="1:51">
      <c r="A6" s="15">
        <v>2</v>
      </c>
      <c r="B6" s="15">
        <v>4</v>
      </c>
      <c r="C6" s="15" t="s">
        <v>6</v>
      </c>
      <c r="D6" s="15">
        <v>12</v>
      </c>
      <c r="E6" s="16">
        <v>59.89</v>
      </c>
      <c r="F6" s="16">
        <f t="shared" si="0"/>
        <v>56.251468860164515</v>
      </c>
      <c r="G6" s="17">
        <v>45.65</v>
      </c>
      <c r="H6" s="17">
        <f t="shared" si="1"/>
        <v>50.392541707556425</v>
      </c>
      <c r="I6" s="17">
        <f t="shared" si="2"/>
        <v>-14.240000000000002</v>
      </c>
      <c r="J6" s="16">
        <v>49.57</v>
      </c>
      <c r="K6" s="16">
        <f t="shared" si="3"/>
        <v>54.128205128205124</v>
      </c>
      <c r="L6" s="17">
        <v>40</v>
      </c>
      <c r="M6" s="17">
        <f t="shared" si="4"/>
        <v>50.868232890704803</v>
      </c>
      <c r="N6" s="17">
        <f t="shared" si="5"/>
        <v>-9.57</v>
      </c>
      <c r="O6" s="16">
        <v>31</v>
      </c>
      <c r="P6" s="16">
        <f t="shared" si="6"/>
        <v>57.833827893175076</v>
      </c>
      <c r="Q6" s="17">
        <v>33.33</v>
      </c>
      <c r="R6" s="17">
        <f t="shared" si="7"/>
        <v>56.22720897615708</v>
      </c>
      <c r="S6" s="17">
        <f t="shared" si="8"/>
        <v>2.3299999999999983</v>
      </c>
      <c r="T6" s="16">
        <v>27.2</v>
      </c>
      <c r="U6" s="16">
        <f t="shared" si="9"/>
        <v>53.874680306905368</v>
      </c>
      <c r="V6" s="17">
        <v>23.73</v>
      </c>
      <c r="W6" s="17">
        <f t="shared" si="10"/>
        <v>49.720194647201943</v>
      </c>
      <c r="X6" s="17">
        <f t="shared" si="11"/>
        <v>-3.4699999999999989</v>
      </c>
      <c r="Y6" s="16">
        <v>39.29</v>
      </c>
      <c r="Z6" s="16">
        <f t="shared" si="12"/>
        <v>55.969084423305581</v>
      </c>
      <c r="AA6" s="17">
        <v>37.17</v>
      </c>
      <c r="AB6" s="17">
        <f t="shared" si="13"/>
        <v>49.084435401831129</v>
      </c>
      <c r="AC6" s="17">
        <f t="shared" si="14"/>
        <v>-2.1199999999999974</v>
      </c>
      <c r="AD6" s="16">
        <v>58.57</v>
      </c>
      <c r="AE6" s="16">
        <f t="shared" si="15"/>
        <v>51.738299904489018</v>
      </c>
      <c r="AF6" s="17">
        <v>65.63</v>
      </c>
      <c r="AG6" s="15">
        <f t="shared" si="16"/>
        <v>53.86363636363636</v>
      </c>
      <c r="AH6" s="17">
        <f t="shared" si="17"/>
        <v>7.0599999999999952</v>
      </c>
      <c r="AI6" s="16">
        <v>46.61</v>
      </c>
      <c r="AJ6" s="16">
        <f t="shared" si="18"/>
        <v>55.305164319248824</v>
      </c>
      <c r="AK6" s="17">
        <v>45.63</v>
      </c>
      <c r="AL6" s="17">
        <f t="shared" si="19"/>
        <v>51.983471074380162</v>
      </c>
      <c r="AM6" s="17">
        <f t="shared" si="20"/>
        <v>-0.97999999999999687</v>
      </c>
      <c r="AN6" s="16">
        <v>56.29</v>
      </c>
      <c r="AO6" s="16">
        <f t="shared" si="21"/>
        <v>57.892595606183889</v>
      </c>
      <c r="AP6" s="17">
        <v>45.67</v>
      </c>
      <c r="AQ6" s="17">
        <f t="shared" si="22"/>
        <v>49.830938292476759</v>
      </c>
      <c r="AR6" s="17">
        <f t="shared" si="23"/>
        <v>-10.619999999999997</v>
      </c>
      <c r="AS6" s="17">
        <f t="shared" si="24"/>
        <v>46.052500000000002</v>
      </c>
      <c r="AT6" s="17">
        <f t="shared" si="25"/>
        <v>55.374165805209671</v>
      </c>
      <c r="AU6" s="17">
        <f t="shared" si="25"/>
        <v>42.10125</v>
      </c>
      <c r="AV6" s="17">
        <f t="shared" si="25"/>
        <v>51.496332419243075</v>
      </c>
      <c r="AW6" s="17">
        <f t="shared" si="26"/>
        <v>-3.9512500000000017</v>
      </c>
      <c r="AX6" s="17">
        <f t="shared" si="26"/>
        <v>-3.8778333859665963</v>
      </c>
      <c r="AY6" s="18">
        <v>2</v>
      </c>
    </row>
    <row r="7" spans="1:51">
      <c r="A7" s="15">
        <v>3</v>
      </c>
      <c r="B7" s="15">
        <v>5</v>
      </c>
      <c r="C7" s="15" t="s">
        <v>9</v>
      </c>
      <c r="D7" s="15">
        <v>21</v>
      </c>
      <c r="E7" s="16">
        <v>54.16</v>
      </c>
      <c r="F7" s="16">
        <f t="shared" si="0"/>
        <v>49.51821386603995</v>
      </c>
      <c r="G7" s="17">
        <v>43.03</v>
      </c>
      <c r="H7" s="17">
        <f t="shared" si="1"/>
        <v>47.821393523061829</v>
      </c>
      <c r="I7" s="17">
        <f t="shared" si="2"/>
        <v>-11.129999999999995</v>
      </c>
      <c r="J7" s="16">
        <v>37.83</v>
      </c>
      <c r="K7" s="16">
        <f t="shared" si="3"/>
        <v>44.09401709401709</v>
      </c>
      <c r="L7" s="17">
        <v>34.19</v>
      </c>
      <c r="M7" s="17">
        <f t="shared" si="4"/>
        <v>44.933605720122571</v>
      </c>
      <c r="N7" s="17">
        <f t="shared" si="5"/>
        <v>-3.6400000000000006</v>
      </c>
      <c r="O7" s="16">
        <v>27.13</v>
      </c>
      <c r="P7" s="16">
        <f t="shared" si="6"/>
        <v>52.091988130563799</v>
      </c>
      <c r="Q7" s="17">
        <v>26.57</v>
      </c>
      <c r="R7" s="17">
        <f t="shared" si="7"/>
        <v>46.746143057503502</v>
      </c>
      <c r="S7" s="17">
        <f t="shared" si="8"/>
        <v>-0.55999999999999872</v>
      </c>
      <c r="T7" s="16">
        <v>23.17</v>
      </c>
      <c r="U7" s="16">
        <f t="shared" si="9"/>
        <v>48.721227621483379</v>
      </c>
      <c r="V7" s="17">
        <v>25.1</v>
      </c>
      <c r="W7" s="17">
        <f t="shared" si="10"/>
        <v>51.386861313868614</v>
      </c>
      <c r="X7" s="17">
        <f t="shared" si="11"/>
        <v>1.9299999999999997</v>
      </c>
      <c r="Y7" s="16">
        <v>34.520000000000003</v>
      </c>
      <c r="Z7" s="16">
        <f t="shared" si="12"/>
        <v>50.297265160523189</v>
      </c>
      <c r="AA7" s="17">
        <v>38</v>
      </c>
      <c r="AB7" s="17">
        <f t="shared" si="13"/>
        <v>49.928789420142422</v>
      </c>
      <c r="AC7" s="17">
        <f t="shared" si="14"/>
        <v>3.4799999999999969</v>
      </c>
      <c r="AD7" s="16">
        <v>55.87</v>
      </c>
      <c r="AE7" s="16">
        <f t="shared" si="15"/>
        <v>49.159503342884427</v>
      </c>
      <c r="AF7" s="17">
        <v>60.71</v>
      </c>
      <c r="AG7" s="15">
        <f t="shared" si="16"/>
        <v>49.001976284584984</v>
      </c>
      <c r="AH7" s="17">
        <f t="shared" si="17"/>
        <v>4.8400000000000034</v>
      </c>
      <c r="AI7" s="16">
        <v>42.39</v>
      </c>
      <c r="AJ7" s="16">
        <f t="shared" si="18"/>
        <v>50.352112676056336</v>
      </c>
      <c r="AK7" s="17">
        <v>42.14</v>
      </c>
      <c r="AL7" s="17">
        <f t="shared" si="19"/>
        <v>47.863046044864227</v>
      </c>
      <c r="AM7" s="17">
        <f t="shared" si="20"/>
        <v>-0.25</v>
      </c>
      <c r="AN7" s="16">
        <v>45.83</v>
      </c>
      <c r="AO7" s="16">
        <f t="shared" si="21"/>
        <v>49.381611065907236</v>
      </c>
      <c r="AP7" s="17">
        <v>41.43</v>
      </c>
      <c r="AQ7" s="17">
        <f t="shared" si="22"/>
        <v>46.246830092983942</v>
      </c>
      <c r="AR7" s="17">
        <f t="shared" si="23"/>
        <v>-4.3999999999999986</v>
      </c>
      <c r="AS7" s="17">
        <f t="shared" si="24"/>
        <v>40.112499999999997</v>
      </c>
      <c r="AT7" s="17">
        <f t="shared" si="25"/>
        <v>49.201992369684426</v>
      </c>
      <c r="AU7" s="17">
        <f t="shared" si="25"/>
        <v>38.896250000000002</v>
      </c>
      <c r="AV7" s="17">
        <f t="shared" si="25"/>
        <v>47.991080682141515</v>
      </c>
      <c r="AW7" s="17">
        <f t="shared" si="26"/>
        <v>-1.2162499999999952</v>
      </c>
      <c r="AX7" s="17">
        <f t="shared" si="26"/>
        <v>-1.2109116875429109</v>
      </c>
      <c r="AY7" s="18">
        <v>3</v>
      </c>
    </row>
    <row r="8" spans="1:51">
      <c r="A8" s="15">
        <v>3</v>
      </c>
      <c r="B8" s="15">
        <v>6</v>
      </c>
      <c r="C8" s="15" t="s">
        <v>13</v>
      </c>
      <c r="D8" s="15">
        <v>27</v>
      </c>
      <c r="E8" s="18">
        <v>52.91</v>
      </c>
      <c r="F8" s="16">
        <f t="shared" si="0"/>
        <v>48.049353701527608</v>
      </c>
      <c r="G8" s="17">
        <v>44.36</v>
      </c>
      <c r="H8" s="17">
        <f t="shared" si="1"/>
        <v>49.126594700686951</v>
      </c>
      <c r="I8" s="17">
        <f t="shared" si="2"/>
        <v>-8.5499999999999972</v>
      </c>
      <c r="J8" s="16">
        <v>41.62</v>
      </c>
      <c r="K8" s="16">
        <f t="shared" si="3"/>
        <v>47.333333333333329</v>
      </c>
      <c r="L8" s="17">
        <v>34</v>
      </c>
      <c r="M8" s="17">
        <f t="shared" si="4"/>
        <v>44.739530132788559</v>
      </c>
      <c r="N8" s="17">
        <f t="shared" si="5"/>
        <v>-7.6199999999999974</v>
      </c>
      <c r="O8" s="16">
        <v>27.3</v>
      </c>
      <c r="P8" s="16">
        <f t="shared" si="6"/>
        <v>52.344213649851632</v>
      </c>
      <c r="Q8" s="17">
        <v>27.78</v>
      </c>
      <c r="R8" s="17">
        <f t="shared" si="7"/>
        <v>48.443197755960732</v>
      </c>
      <c r="S8" s="17">
        <f t="shared" si="8"/>
        <v>0.48000000000000043</v>
      </c>
      <c r="T8" s="16">
        <v>23.89</v>
      </c>
      <c r="U8" s="16">
        <f t="shared" si="9"/>
        <v>49.641943734015342</v>
      </c>
      <c r="V8" s="17">
        <v>21.93</v>
      </c>
      <c r="W8" s="17">
        <f t="shared" si="10"/>
        <v>47.530413625304135</v>
      </c>
      <c r="X8" s="17">
        <f t="shared" si="11"/>
        <v>-1.9600000000000009</v>
      </c>
      <c r="Y8" s="16">
        <v>31.89</v>
      </c>
      <c r="Z8" s="16">
        <f t="shared" si="12"/>
        <v>47.170035671819257</v>
      </c>
      <c r="AA8" s="17">
        <v>35.630000000000003</v>
      </c>
      <c r="AB8" s="17">
        <f t="shared" si="13"/>
        <v>47.517802644964398</v>
      </c>
      <c r="AC8" s="17">
        <f t="shared" si="14"/>
        <v>3.740000000000002</v>
      </c>
      <c r="AD8" s="16">
        <v>57.77</v>
      </c>
      <c r="AE8" s="16">
        <f t="shared" si="15"/>
        <v>50.97421203438396</v>
      </c>
      <c r="AF8" s="17">
        <v>61.48</v>
      </c>
      <c r="AG8" s="15">
        <f t="shared" si="16"/>
        <v>49.762845849802368</v>
      </c>
      <c r="AH8" s="17">
        <f t="shared" si="17"/>
        <v>3.7099999999999937</v>
      </c>
      <c r="AI8" s="16">
        <v>41.22</v>
      </c>
      <c r="AJ8" s="16">
        <f t="shared" si="18"/>
        <v>48.978873239436616</v>
      </c>
      <c r="AK8" s="17">
        <v>45.28</v>
      </c>
      <c r="AL8" s="17">
        <f t="shared" si="19"/>
        <v>51.570247933884296</v>
      </c>
      <c r="AM8" s="17">
        <f t="shared" si="20"/>
        <v>4.0600000000000023</v>
      </c>
      <c r="AN8" s="16">
        <v>43.19</v>
      </c>
      <c r="AO8" s="16">
        <f t="shared" si="21"/>
        <v>47.233523189585021</v>
      </c>
      <c r="AP8" s="17">
        <v>40.89</v>
      </c>
      <c r="AQ8" s="17">
        <f t="shared" si="22"/>
        <v>45.790363482671175</v>
      </c>
      <c r="AR8" s="17">
        <f t="shared" si="23"/>
        <v>-2.2999999999999972</v>
      </c>
      <c r="AS8" s="17">
        <f t="shared" si="24"/>
        <v>39.973750000000003</v>
      </c>
      <c r="AT8" s="17">
        <f t="shared" si="25"/>
        <v>48.965686069244093</v>
      </c>
      <c r="AU8" s="17">
        <f t="shared" si="25"/>
        <v>38.918749999999996</v>
      </c>
      <c r="AV8" s="17">
        <f t="shared" si="25"/>
        <v>48.060124515757828</v>
      </c>
      <c r="AW8" s="17">
        <f t="shared" si="26"/>
        <v>-1.0550000000000068</v>
      </c>
      <c r="AX8" s="17">
        <f t="shared" si="26"/>
        <v>-0.90556155348626532</v>
      </c>
      <c r="AY8" s="18">
        <v>4</v>
      </c>
    </row>
    <row r="9" spans="1:51">
      <c r="A9" s="15">
        <v>2</v>
      </c>
      <c r="B9" s="15">
        <v>7</v>
      </c>
      <c r="C9" s="15" t="s">
        <v>7</v>
      </c>
      <c r="D9" s="15">
        <v>29</v>
      </c>
      <c r="E9" s="16">
        <v>52.62</v>
      </c>
      <c r="F9" s="16">
        <f t="shared" si="0"/>
        <v>47.708578143360747</v>
      </c>
      <c r="G9" s="17">
        <v>43.3</v>
      </c>
      <c r="H9" s="17">
        <f t="shared" si="1"/>
        <v>48.086359175662409</v>
      </c>
      <c r="I9" s="17">
        <f t="shared" si="2"/>
        <v>-9.32</v>
      </c>
      <c r="J9" s="16">
        <v>41.46</v>
      </c>
      <c r="K9" s="16">
        <f t="shared" si="3"/>
        <v>47.196581196581192</v>
      </c>
      <c r="L9" s="17">
        <v>37.03</v>
      </c>
      <c r="M9" s="17">
        <f t="shared" si="4"/>
        <v>47.834525025536266</v>
      </c>
      <c r="N9" s="17">
        <f t="shared" si="5"/>
        <v>-4.43</v>
      </c>
      <c r="O9" s="16">
        <v>24.62</v>
      </c>
      <c r="P9" s="16">
        <f t="shared" si="6"/>
        <v>48.367952522255194</v>
      </c>
      <c r="Q9" s="17">
        <v>27.66</v>
      </c>
      <c r="R9" s="17">
        <f t="shared" si="7"/>
        <v>48.274894810659184</v>
      </c>
      <c r="S9" s="17">
        <f t="shared" si="8"/>
        <v>3.0399999999999991</v>
      </c>
      <c r="T9" s="16">
        <v>23.94</v>
      </c>
      <c r="U9" s="16">
        <f t="shared" si="9"/>
        <v>49.705882352941174</v>
      </c>
      <c r="V9" s="17">
        <v>25.97</v>
      </c>
      <c r="W9" s="17">
        <f t="shared" si="10"/>
        <v>52.445255474452551</v>
      </c>
      <c r="X9" s="17">
        <f t="shared" si="11"/>
        <v>2.0299999999999976</v>
      </c>
      <c r="Y9" s="16">
        <v>32.92</v>
      </c>
      <c r="Z9" s="16">
        <f t="shared" si="12"/>
        <v>48.394768133174793</v>
      </c>
      <c r="AA9" s="17">
        <v>35.93</v>
      </c>
      <c r="AB9" s="17">
        <f t="shared" si="13"/>
        <v>47.822990844354017</v>
      </c>
      <c r="AC9" s="17">
        <f t="shared" si="14"/>
        <v>3.009999999999998</v>
      </c>
      <c r="AD9" s="16">
        <v>53.56</v>
      </c>
      <c r="AE9" s="16">
        <f t="shared" si="15"/>
        <v>46.953199617956066</v>
      </c>
      <c r="AF9" s="17">
        <v>60</v>
      </c>
      <c r="AG9" s="15">
        <f t="shared" si="16"/>
        <v>48.300395256917</v>
      </c>
      <c r="AH9" s="17">
        <f t="shared" si="17"/>
        <v>6.4399999999999977</v>
      </c>
      <c r="AI9" s="16">
        <v>40.29</v>
      </c>
      <c r="AJ9" s="16">
        <f t="shared" si="18"/>
        <v>47.887323943661968</v>
      </c>
      <c r="AK9" s="17">
        <v>40</v>
      </c>
      <c r="AL9" s="17">
        <f t="shared" si="19"/>
        <v>45.336481700118057</v>
      </c>
      <c r="AM9" s="17">
        <f t="shared" si="20"/>
        <v>-0.28999999999999915</v>
      </c>
      <c r="AN9" s="16">
        <v>43.77</v>
      </c>
      <c r="AO9" s="16">
        <f t="shared" si="21"/>
        <v>47.705451586655819</v>
      </c>
      <c r="AP9" s="17">
        <v>46.07</v>
      </c>
      <c r="AQ9" s="17">
        <f t="shared" si="22"/>
        <v>50.169061707523248</v>
      </c>
      <c r="AR9" s="17">
        <f t="shared" si="23"/>
        <v>2.2999999999999972</v>
      </c>
      <c r="AS9" s="17">
        <f t="shared" si="24"/>
        <v>39.147500000000001</v>
      </c>
      <c r="AT9" s="17">
        <f t="shared" si="25"/>
        <v>47.989967187073368</v>
      </c>
      <c r="AU9" s="17">
        <f t="shared" si="25"/>
        <v>39.494999999999997</v>
      </c>
      <c r="AV9" s="17">
        <f t="shared" si="25"/>
        <v>48.533745499402841</v>
      </c>
      <c r="AW9" s="17">
        <f t="shared" si="26"/>
        <v>0.34749999999999659</v>
      </c>
      <c r="AX9" s="17">
        <f t="shared" si="26"/>
        <v>0.54377831232947216</v>
      </c>
      <c r="AY9" s="18">
        <v>5</v>
      </c>
    </row>
    <row r="10" spans="1:51">
      <c r="A10" s="15">
        <v>3</v>
      </c>
      <c r="B10" s="15">
        <v>8</v>
      </c>
      <c r="C10" s="15" t="s">
        <v>10</v>
      </c>
      <c r="D10" s="15">
        <v>15</v>
      </c>
      <c r="E10" s="16">
        <v>52.96</v>
      </c>
      <c r="F10" s="16">
        <f t="shared" si="0"/>
        <v>48.108108108108112</v>
      </c>
      <c r="G10" s="17">
        <v>39.61</v>
      </c>
      <c r="H10" s="17">
        <f t="shared" si="1"/>
        <v>44.465161923454367</v>
      </c>
      <c r="I10" s="17">
        <f t="shared" si="2"/>
        <v>-13.350000000000001</v>
      </c>
      <c r="J10" s="16">
        <v>41.9</v>
      </c>
      <c r="K10" s="16">
        <f t="shared" si="3"/>
        <v>47.572649572649567</v>
      </c>
      <c r="L10" s="17">
        <v>34.93</v>
      </c>
      <c r="M10" s="17">
        <f t="shared" si="4"/>
        <v>45.689479060265576</v>
      </c>
      <c r="N10" s="17">
        <f t="shared" si="5"/>
        <v>-6.9699999999999989</v>
      </c>
      <c r="O10" s="16">
        <v>25.3</v>
      </c>
      <c r="P10" s="16">
        <f t="shared" si="6"/>
        <v>49.376854599406528</v>
      </c>
      <c r="Q10" s="17">
        <v>28.13</v>
      </c>
      <c r="R10" s="17">
        <f t="shared" si="7"/>
        <v>48.934081346423561</v>
      </c>
      <c r="S10" s="17">
        <f t="shared" si="8"/>
        <v>2.8299999999999983</v>
      </c>
      <c r="T10" s="16">
        <v>23.56</v>
      </c>
      <c r="U10" s="16">
        <f t="shared" si="9"/>
        <v>49.219948849104853</v>
      </c>
      <c r="V10" s="17">
        <v>21.07</v>
      </c>
      <c r="W10" s="17">
        <f t="shared" si="10"/>
        <v>46.484184914841848</v>
      </c>
      <c r="X10" s="17">
        <f t="shared" si="11"/>
        <v>-2.4899999999999984</v>
      </c>
      <c r="Y10" s="16">
        <v>31.6</v>
      </c>
      <c r="Z10" s="16">
        <f t="shared" si="12"/>
        <v>46.825208085612367</v>
      </c>
      <c r="AA10" s="17">
        <v>32.93</v>
      </c>
      <c r="AB10" s="17">
        <f t="shared" si="13"/>
        <v>44.771108850457779</v>
      </c>
      <c r="AC10" s="17">
        <f t="shared" si="14"/>
        <v>1.3299999999999983</v>
      </c>
      <c r="AD10" s="16">
        <v>56.5</v>
      </c>
      <c r="AE10" s="16">
        <f t="shared" si="15"/>
        <v>49.761222540592165</v>
      </c>
      <c r="AF10" s="17">
        <v>58.17</v>
      </c>
      <c r="AG10" s="15">
        <f t="shared" si="16"/>
        <v>46.492094861660078</v>
      </c>
      <c r="AH10" s="17">
        <f t="shared" si="17"/>
        <v>1.6700000000000017</v>
      </c>
      <c r="AI10" s="16">
        <v>41.38</v>
      </c>
      <c r="AJ10" s="16">
        <f t="shared" si="18"/>
        <v>49.166666666666664</v>
      </c>
      <c r="AK10" s="17">
        <v>39.5</v>
      </c>
      <c r="AL10" s="17">
        <f t="shared" si="19"/>
        <v>44.746162927981104</v>
      </c>
      <c r="AM10" s="17">
        <f t="shared" si="20"/>
        <v>-1.8800000000000026</v>
      </c>
      <c r="AN10" s="16">
        <v>47.6</v>
      </c>
      <c r="AO10" s="16">
        <f t="shared" si="21"/>
        <v>50.821806346623269</v>
      </c>
      <c r="AP10" s="17">
        <v>38.4</v>
      </c>
      <c r="AQ10" s="17">
        <f t="shared" si="22"/>
        <v>43.685545224006759</v>
      </c>
      <c r="AR10" s="17">
        <f t="shared" si="23"/>
        <v>-9.2000000000000028</v>
      </c>
      <c r="AS10" s="17">
        <f t="shared" si="24"/>
        <v>40.1</v>
      </c>
      <c r="AT10" s="17">
        <f t="shared" si="25"/>
        <v>48.856558096095441</v>
      </c>
      <c r="AU10" s="17">
        <f t="shared" si="25"/>
        <v>36.592499999999994</v>
      </c>
      <c r="AV10" s="17">
        <f t="shared" si="25"/>
        <v>45.658477388636385</v>
      </c>
      <c r="AW10" s="17">
        <f t="shared" si="26"/>
        <v>-3.5075000000000074</v>
      </c>
      <c r="AX10" s="17">
        <f t="shared" si="26"/>
        <v>-3.1980807074590558</v>
      </c>
      <c r="AY10" s="18">
        <v>3</v>
      </c>
    </row>
    <row r="11" spans="1:51">
      <c r="A11" s="15">
        <v>5</v>
      </c>
      <c r="B11" s="15">
        <v>9</v>
      </c>
      <c r="C11" s="15" t="s">
        <v>23</v>
      </c>
      <c r="D11" s="15">
        <v>11</v>
      </c>
      <c r="E11" s="16">
        <v>57.01</v>
      </c>
      <c r="F11" s="16">
        <f t="shared" si="0"/>
        <v>52.867215041128084</v>
      </c>
      <c r="G11" s="17">
        <v>52.14</v>
      </c>
      <c r="H11" s="17">
        <f t="shared" si="1"/>
        <v>56.761530912659474</v>
      </c>
      <c r="I11" s="17">
        <f t="shared" si="2"/>
        <v>-4.8699999999999974</v>
      </c>
      <c r="J11" s="16">
        <v>52.27</v>
      </c>
      <c r="K11" s="16">
        <f t="shared" si="3"/>
        <v>56.435897435897438</v>
      </c>
      <c r="L11" s="17">
        <v>40.909999999999997</v>
      </c>
      <c r="M11" s="17">
        <f t="shared" si="4"/>
        <v>51.797752808988761</v>
      </c>
      <c r="N11" s="17">
        <f t="shared" si="5"/>
        <v>-11.360000000000007</v>
      </c>
      <c r="O11" s="16">
        <v>27.33</v>
      </c>
      <c r="P11" s="16">
        <f t="shared" si="6"/>
        <v>52.388724035608305</v>
      </c>
      <c r="Q11" s="17">
        <v>31.45</v>
      </c>
      <c r="R11" s="17">
        <f t="shared" si="7"/>
        <v>53.590462833099579</v>
      </c>
      <c r="S11" s="17">
        <f t="shared" si="8"/>
        <v>4.120000000000001</v>
      </c>
      <c r="T11" s="16">
        <v>26.4</v>
      </c>
      <c r="U11" s="16">
        <f t="shared" si="9"/>
        <v>52.851662404092068</v>
      </c>
      <c r="V11" s="17">
        <v>28.15</v>
      </c>
      <c r="W11" s="17">
        <f t="shared" si="10"/>
        <v>55.097323600973233</v>
      </c>
      <c r="X11" s="17">
        <f t="shared" si="11"/>
        <v>1.75</v>
      </c>
      <c r="Y11" s="16">
        <v>37.33</v>
      </c>
      <c r="Z11" s="16">
        <f t="shared" si="12"/>
        <v>53.6385255648038</v>
      </c>
      <c r="AA11" s="17">
        <v>45.27</v>
      </c>
      <c r="AB11" s="17">
        <f t="shared" si="13"/>
        <v>57.324516785350966</v>
      </c>
      <c r="AC11" s="17">
        <f t="shared" si="14"/>
        <v>7.9400000000000048</v>
      </c>
      <c r="AD11" s="16">
        <v>61</v>
      </c>
      <c r="AE11" s="16">
        <f t="shared" si="15"/>
        <v>54.05921680993314</v>
      </c>
      <c r="AF11" s="17">
        <v>67.73</v>
      </c>
      <c r="AG11" s="15">
        <f t="shared" si="16"/>
        <v>55.938735177865617</v>
      </c>
      <c r="AH11" s="17">
        <f t="shared" si="17"/>
        <v>6.730000000000004</v>
      </c>
      <c r="AI11" s="16">
        <v>44.83</v>
      </c>
      <c r="AJ11" s="16">
        <f t="shared" si="18"/>
        <v>53.215962441314545</v>
      </c>
      <c r="AK11" s="17">
        <v>53.41</v>
      </c>
      <c r="AL11" s="17">
        <f t="shared" si="19"/>
        <v>61.168831168831161</v>
      </c>
      <c r="AM11" s="17">
        <f t="shared" si="20"/>
        <v>8.5799999999999983</v>
      </c>
      <c r="AN11" s="16">
        <v>56.67</v>
      </c>
      <c r="AO11" s="16">
        <f t="shared" si="21"/>
        <v>58.201790073230271</v>
      </c>
      <c r="AP11" s="17">
        <v>51.45</v>
      </c>
      <c r="AQ11" s="17">
        <f t="shared" si="22"/>
        <v>54.716821639898569</v>
      </c>
      <c r="AR11" s="17">
        <f t="shared" si="23"/>
        <v>-5.2199999999999989</v>
      </c>
      <c r="AS11" s="17">
        <f t="shared" si="24"/>
        <v>45.355000000000004</v>
      </c>
      <c r="AT11" s="17">
        <f t="shared" si="25"/>
        <v>54.207374225750954</v>
      </c>
      <c r="AU11" s="17">
        <f t="shared" si="25"/>
        <v>46.313750000000006</v>
      </c>
      <c r="AV11" s="17">
        <f t="shared" si="25"/>
        <v>55.799496865958425</v>
      </c>
      <c r="AW11" s="17">
        <f t="shared" si="26"/>
        <v>0.95875000000000199</v>
      </c>
      <c r="AX11" s="17">
        <f t="shared" si="26"/>
        <v>1.5921226402074709</v>
      </c>
      <c r="AY11" s="18">
        <v>5</v>
      </c>
    </row>
    <row r="12" spans="1:51">
      <c r="A12" s="15">
        <v>5</v>
      </c>
      <c r="B12" s="15">
        <v>10</v>
      </c>
      <c r="C12" s="15" t="s">
        <v>24</v>
      </c>
      <c r="D12" s="15">
        <v>18</v>
      </c>
      <c r="E12" s="16">
        <v>59.11</v>
      </c>
      <c r="F12" s="16">
        <f t="shared" si="0"/>
        <v>55.334900117508809</v>
      </c>
      <c r="G12" s="17">
        <v>49.65</v>
      </c>
      <c r="H12" s="17">
        <f t="shared" si="1"/>
        <v>54.317958783120702</v>
      </c>
      <c r="I12" s="17">
        <f t="shared" si="2"/>
        <v>-9.4600000000000009</v>
      </c>
      <c r="J12" s="16">
        <v>48.89</v>
      </c>
      <c r="K12" s="16">
        <f t="shared" si="3"/>
        <v>53.547008547008545</v>
      </c>
      <c r="L12" s="17">
        <v>44.78</v>
      </c>
      <c r="M12" s="17">
        <f t="shared" si="4"/>
        <v>55.750766087844745</v>
      </c>
      <c r="N12" s="17">
        <f t="shared" si="5"/>
        <v>-4.1099999999999994</v>
      </c>
      <c r="O12" s="16">
        <v>26.33</v>
      </c>
      <c r="P12" s="16">
        <f t="shared" si="6"/>
        <v>50.905044510385757</v>
      </c>
      <c r="Q12" s="17">
        <v>26.44</v>
      </c>
      <c r="R12" s="17">
        <f t="shared" si="7"/>
        <v>46.563814866760168</v>
      </c>
      <c r="S12" s="17">
        <f t="shared" si="8"/>
        <v>0.11000000000000298</v>
      </c>
      <c r="T12" s="16">
        <v>28.04</v>
      </c>
      <c r="U12" s="16">
        <f t="shared" si="9"/>
        <v>54.948849104859335</v>
      </c>
      <c r="V12" s="17">
        <v>26</v>
      </c>
      <c r="W12" s="17">
        <f t="shared" si="10"/>
        <v>52.481751824817515</v>
      </c>
      <c r="X12" s="17">
        <f t="shared" si="11"/>
        <v>-2.0399999999999991</v>
      </c>
      <c r="Y12" s="16">
        <v>35.78</v>
      </c>
      <c r="Z12" s="16">
        <f t="shared" si="12"/>
        <v>51.795481569560046</v>
      </c>
      <c r="AA12" s="17">
        <v>47.33</v>
      </c>
      <c r="AB12" s="17">
        <f t="shared" si="13"/>
        <v>59.42014242115971</v>
      </c>
      <c r="AC12" s="17">
        <f t="shared" si="14"/>
        <v>11.549999999999997</v>
      </c>
      <c r="AD12" s="16">
        <v>59.72</v>
      </c>
      <c r="AE12" s="16">
        <f t="shared" si="15"/>
        <v>52.836676217765039</v>
      </c>
      <c r="AF12" s="17">
        <v>65.14</v>
      </c>
      <c r="AG12" s="15">
        <f t="shared" si="16"/>
        <v>53.37944664031621</v>
      </c>
      <c r="AH12" s="17">
        <f t="shared" si="17"/>
        <v>5.4200000000000017</v>
      </c>
      <c r="AI12" s="16">
        <v>43.75</v>
      </c>
      <c r="AJ12" s="16">
        <f t="shared" si="18"/>
        <v>51.948356807511736</v>
      </c>
      <c r="AK12" s="17">
        <v>43.75</v>
      </c>
      <c r="AL12" s="17">
        <f t="shared" si="19"/>
        <v>49.763872491145214</v>
      </c>
      <c r="AM12" s="17">
        <f t="shared" si="20"/>
        <v>0</v>
      </c>
      <c r="AN12" s="16">
        <v>46.33</v>
      </c>
      <c r="AO12" s="16">
        <f t="shared" si="21"/>
        <v>49.788445890968262</v>
      </c>
      <c r="AP12" s="17">
        <v>53.67</v>
      </c>
      <c r="AQ12" s="17">
        <f t="shared" si="22"/>
        <v>56.593406593406598</v>
      </c>
      <c r="AR12" s="17">
        <f t="shared" si="23"/>
        <v>7.3400000000000034</v>
      </c>
      <c r="AS12" s="17">
        <f t="shared" si="24"/>
        <v>43.493749999999999</v>
      </c>
      <c r="AT12" s="17">
        <f t="shared" si="25"/>
        <v>52.638095345695945</v>
      </c>
      <c r="AU12" s="17">
        <f t="shared" si="25"/>
        <v>44.594999999999999</v>
      </c>
      <c r="AV12" s="17">
        <f t="shared" si="25"/>
        <v>53.533894963571349</v>
      </c>
      <c r="AW12" s="17">
        <f t="shared" si="26"/>
        <v>1.1012500000000003</v>
      </c>
      <c r="AX12" s="17">
        <f t="shared" si="26"/>
        <v>0.89579961787540441</v>
      </c>
      <c r="AY12" s="18">
        <v>5</v>
      </c>
    </row>
    <row r="13" spans="1:51">
      <c r="A13" s="15">
        <v>1</v>
      </c>
      <c r="B13" s="15">
        <v>11</v>
      </c>
      <c r="C13" s="15" t="s">
        <v>0</v>
      </c>
      <c r="D13" s="15">
        <v>17</v>
      </c>
      <c r="E13" s="16">
        <v>53.35</v>
      </c>
      <c r="F13" s="16">
        <f t="shared" si="0"/>
        <v>48.566392479435962</v>
      </c>
      <c r="G13" s="17">
        <v>48.13</v>
      </c>
      <c r="H13" s="17">
        <f t="shared" si="1"/>
        <v>52.82630029440628</v>
      </c>
      <c r="I13" s="17">
        <f t="shared" si="2"/>
        <v>-5.2199999999999989</v>
      </c>
      <c r="J13" s="16">
        <v>42.77</v>
      </c>
      <c r="K13" s="16">
        <f t="shared" si="3"/>
        <v>48.316239316239319</v>
      </c>
      <c r="L13" s="17">
        <v>38.590000000000003</v>
      </c>
      <c r="M13" s="17">
        <f t="shared" si="4"/>
        <v>49.427987742594489</v>
      </c>
      <c r="N13" s="17">
        <f t="shared" si="5"/>
        <v>-4.18</v>
      </c>
      <c r="O13" s="16">
        <v>23.08</v>
      </c>
      <c r="P13" s="16">
        <f t="shared" si="6"/>
        <v>46.083086053412458</v>
      </c>
      <c r="Q13" s="17">
        <v>30.35</v>
      </c>
      <c r="R13" s="17">
        <f t="shared" si="7"/>
        <v>52.047685834502104</v>
      </c>
      <c r="S13" s="17">
        <f t="shared" si="8"/>
        <v>7.2700000000000031</v>
      </c>
      <c r="T13" s="16">
        <v>24.74</v>
      </c>
      <c r="U13" s="16">
        <f t="shared" si="9"/>
        <v>50.728900255754475</v>
      </c>
      <c r="V13" s="17">
        <v>24.56</v>
      </c>
      <c r="W13" s="17">
        <f t="shared" si="10"/>
        <v>50.729927007299267</v>
      </c>
      <c r="X13" s="17">
        <f t="shared" si="11"/>
        <v>-0.17999999999999972</v>
      </c>
      <c r="Y13" s="16">
        <v>32</v>
      </c>
      <c r="Z13" s="16">
        <f t="shared" si="12"/>
        <v>47.300832342449461</v>
      </c>
      <c r="AA13" s="17">
        <v>35.18</v>
      </c>
      <c r="AB13" s="17">
        <f t="shared" si="13"/>
        <v>47.060020345879956</v>
      </c>
      <c r="AC13" s="17">
        <f t="shared" si="14"/>
        <v>3.1799999999999997</v>
      </c>
      <c r="AD13" s="16">
        <v>58.85</v>
      </c>
      <c r="AE13" s="16">
        <f t="shared" si="15"/>
        <v>52.005730659025787</v>
      </c>
      <c r="AF13" s="17">
        <v>66.180000000000007</v>
      </c>
      <c r="AG13" s="15">
        <f t="shared" si="16"/>
        <v>54.407114624505937</v>
      </c>
      <c r="AH13" s="17">
        <f t="shared" si="17"/>
        <v>7.3300000000000054</v>
      </c>
      <c r="AI13" s="16">
        <v>43.08</v>
      </c>
      <c r="AJ13" s="16">
        <f t="shared" si="18"/>
        <v>51.161971830985912</v>
      </c>
      <c r="AK13" s="17">
        <v>42.5</v>
      </c>
      <c r="AL13" s="17">
        <f t="shared" si="19"/>
        <v>48.288075560802831</v>
      </c>
      <c r="AM13" s="17">
        <f t="shared" si="20"/>
        <v>-0.57999999999999829</v>
      </c>
      <c r="AN13" s="16">
        <v>39.85</v>
      </c>
      <c r="AO13" s="16">
        <f t="shared" si="21"/>
        <v>44.515866558177379</v>
      </c>
      <c r="AP13" s="17">
        <v>51.41</v>
      </c>
      <c r="AQ13" s="17">
        <f t="shared" si="22"/>
        <v>54.683009298393912</v>
      </c>
      <c r="AR13" s="17">
        <f t="shared" si="23"/>
        <v>11.559999999999995</v>
      </c>
      <c r="AS13" s="17">
        <f t="shared" si="24"/>
        <v>39.715000000000003</v>
      </c>
      <c r="AT13" s="17">
        <f t="shared" si="25"/>
        <v>48.584877436935095</v>
      </c>
      <c r="AU13" s="17">
        <f t="shared" si="25"/>
        <v>42.112499999999997</v>
      </c>
      <c r="AV13" s="17">
        <f t="shared" si="25"/>
        <v>51.1837650885481</v>
      </c>
      <c r="AW13" s="17">
        <f t="shared" si="26"/>
        <v>2.3974999999999937</v>
      </c>
      <c r="AX13" s="17">
        <f t="shared" si="26"/>
        <v>2.5988876516130048</v>
      </c>
      <c r="AY13" s="18">
        <v>4</v>
      </c>
    </row>
    <row r="14" spans="1:51">
      <c r="A14" s="15">
        <v>1</v>
      </c>
      <c r="B14" s="15">
        <v>12</v>
      </c>
      <c r="C14" s="15" t="s">
        <v>1</v>
      </c>
      <c r="D14" s="15">
        <v>6</v>
      </c>
      <c r="E14" s="16">
        <v>55.2</v>
      </c>
      <c r="F14" s="16">
        <f t="shared" si="0"/>
        <v>50.74030552291422</v>
      </c>
      <c r="G14" s="17">
        <v>40.85</v>
      </c>
      <c r="H14" s="17">
        <f t="shared" si="1"/>
        <v>45.682041216879298</v>
      </c>
      <c r="I14" s="17">
        <f t="shared" si="2"/>
        <v>-14.350000000000001</v>
      </c>
      <c r="J14" s="16">
        <v>47</v>
      </c>
      <c r="K14" s="16">
        <f t="shared" si="3"/>
        <v>51.931623931623932</v>
      </c>
      <c r="L14" s="17">
        <v>37.33</v>
      </c>
      <c r="M14" s="17">
        <f t="shared" si="4"/>
        <v>48.140960163432069</v>
      </c>
      <c r="N14" s="17">
        <f t="shared" si="5"/>
        <v>-9.6700000000000017</v>
      </c>
      <c r="O14" s="16">
        <v>25.8</v>
      </c>
      <c r="P14" s="16">
        <f t="shared" si="6"/>
        <v>50.118694362017806</v>
      </c>
      <c r="Q14" s="17">
        <v>27</v>
      </c>
      <c r="R14" s="17">
        <f t="shared" si="7"/>
        <v>47.349228611500699</v>
      </c>
      <c r="S14" s="17">
        <f t="shared" si="8"/>
        <v>1.1999999999999993</v>
      </c>
      <c r="T14" s="16">
        <v>26.72</v>
      </c>
      <c r="U14" s="16">
        <f t="shared" si="9"/>
        <v>53.260869565217391</v>
      </c>
      <c r="V14" s="17">
        <v>27.87</v>
      </c>
      <c r="W14" s="17">
        <f t="shared" si="10"/>
        <v>54.756690997566906</v>
      </c>
      <c r="X14" s="17">
        <f t="shared" si="11"/>
        <v>1.1500000000000021</v>
      </c>
      <c r="Y14" s="16">
        <v>34.6</v>
      </c>
      <c r="Z14" s="16">
        <f t="shared" si="12"/>
        <v>50.392390011890605</v>
      </c>
      <c r="AA14" s="17">
        <v>34</v>
      </c>
      <c r="AB14" s="17">
        <f t="shared" si="13"/>
        <v>45.859613428280774</v>
      </c>
      <c r="AC14" s="17">
        <f t="shared" si="14"/>
        <v>-0.60000000000000142</v>
      </c>
      <c r="AD14" s="16">
        <v>59</v>
      </c>
      <c r="AE14" s="16">
        <f t="shared" si="15"/>
        <v>52.148997134670488</v>
      </c>
      <c r="AF14" s="17">
        <v>64.17</v>
      </c>
      <c r="AG14" s="15">
        <f t="shared" si="16"/>
        <v>52.420948616600796</v>
      </c>
      <c r="AH14" s="17">
        <f t="shared" si="17"/>
        <v>5.1700000000000017</v>
      </c>
      <c r="AI14" s="16">
        <v>45.75</v>
      </c>
      <c r="AJ14" s="16">
        <f t="shared" si="18"/>
        <v>54.29577464788732</v>
      </c>
      <c r="AK14" s="17">
        <v>44.58</v>
      </c>
      <c r="AL14" s="17">
        <f t="shared" si="19"/>
        <v>50.743801652892557</v>
      </c>
      <c r="AM14" s="17">
        <f t="shared" si="20"/>
        <v>-1.1700000000000017</v>
      </c>
      <c r="AN14" s="16">
        <v>50</v>
      </c>
      <c r="AO14" s="16">
        <f t="shared" si="21"/>
        <v>52.774613506916189</v>
      </c>
      <c r="AP14" s="17">
        <v>48</v>
      </c>
      <c r="AQ14" s="17">
        <f t="shared" si="22"/>
        <v>51.800507185122569</v>
      </c>
      <c r="AR14" s="17">
        <f t="shared" si="23"/>
        <v>-2</v>
      </c>
      <c r="AS14" s="17">
        <f t="shared" si="24"/>
        <v>43.008749999999999</v>
      </c>
      <c r="AT14" s="17">
        <f t="shared" si="25"/>
        <v>51.957908585392239</v>
      </c>
      <c r="AU14" s="17">
        <f t="shared" si="25"/>
        <v>40.475000000000001</v>
      </c>
      <c r="AV14" s="17">
        <f t="shared" si="25"/>
        <v>49.594223984034457</v>
      </c>
      <c r="AW14" s="17">
        <f t="shared" si="26"/>
        <v>-2.5337499999999977</v>
      </c>
      <c r="AX14" s="17">
        <f t="shared" si="26"/>
        <v>-2.3636846013577824</v>
      </c>
      <c r="AY14" s="18">
        <v>3</v>
      </c>
    </row>
    <row r="15" spans="1:51">
      <c r="A15" s="15">
        <v>3</v>
      </c>
      <c r="B15" s="15">
        <v>13</v>
      </c>
      <c r="C15" s="15" t="s">
        <v>11</v>
      </c>
      <c r="D15" s="15">
        <v>5</v>
      </c>
      <c r="E15" s="16">
        <v>54.18</v>
      </c>
      <c r="F15" s="16">
        <f t="shared" si="0"/>
        <v>49.541715628672151</v>
      </c>
      <c r="G15" s="17">
        <v>46.16</v>
      </c>
      <c r="H15" s="17">
        <f t="shared" si="1"/>
        <v>50.893032384690869</v>
      </c>
      <c r="I15" s="17">
        <f t="shared" si="2"/>
        <v>-8.0200000000000031</v>
      </c>
      <c r="J15" s="16">
        <v>46.18</v>
      </c>
      <c r="K15" s="16">
        <f t="shared" si="3"/>
        <v>51.230769230769226</v>
      </c>
      <c r="L15" s="17">
        <v>37.200000000000003</v>
      </c>
      <c r="M15" s="17">
        <f t="shared" si="4"/>
        <v>48.008171603677226</v>
      </c>
      <c r="N15" s="17">
        <f t="shared" si="5"/>
        <v>-8.9799999999999969</v>
      </c>
      <c r="O15" s="16">
        <v>22.36</v>
      </c>
      <c r="P15" s="16">
        <f t="shared" si="6"/>
        <v>45.014836795252229</v>
      </c>
      <c r="Q15" s="17">
        <v>28.4</v>
      </c>
      <c r="R15" s="17">
        <f t="shared" si="7"/>
        <v>49.312762973352029</v>
      </c>
      <c r="S15" s="17">
        <f t="shared" si="8"/>
        <v>6.0399999999999991</v>
      </c>
      <c r="T15" s="16">
        <v>26.62</v>
      </c>
      <c r="U15" s="16">
        <f t="shared" si="9"/>
        <v>53.132992327365727</v>
      </c>
      <c r="V15" s="17">
        <v>25.76</v>
      </c>
      <c r="W15" s="17">
        <f t="shared" si="10"/>
        <v>52.189781021897808</v>
      </c>
      <c r="X15" s="17">
        <f t="shared" si="11"/>
        <v>-0.85999999999999943</v>
      </c>
      <c r="Y15" s="16">
        <v>38.36</v>
      </c>
      <c r="Z15" s="16">
        <f t="shared" si="12"/>
        <v>54.863258026159329</v>
      </c>
      <c r="AA15" s="17">
        <v>34.4</v>
      </c>
      <c r="AB15" s="17">
        <f t="shared" si="13"/>
        <v>46.266531027466939</v>
      </c>
      <c r="AC15" s="17">
        <f t="shared" si="14"/>
        <v>-3.9600000000000009</v>
      </c>
      <c r="AD15" s="16">
        <v>57.27</v>
      </c>
      <c r="AE15" s="16">
        <f t="shared" si="15"/>
        <v>50.49665711556829</v>
      </c>
      <c r="AF15" s="17">
        <v>60.5</v>
      </c>
      <c r="AG15" s="15">
        <f t="shared" si="16"/>
        <v>48.794466403162055</v>
      </c>
      <c r="AH15" s="17">
        <f t="shared" si="17"/>
        <v>3.2299999999999969</v>
      </c>
      <c r="AI15" s="16">
        <v>41.82</v>
      </c>
      <c r="AJ15" s="16">
        <f t="shared" si="18"/>
        <v>49.683098591549289</v>
      </c>
      <c r="AK15" s="17">
        <v>46</v>
      </c>
      <c r="AL15" s="17">
        <f t="shared" si="19"/>
        <v>52.420306965761505</v>
      </c>
      <c r="AM15" s="17">
        <f t="shared" si="20"/>
        <v>4.18</v>
      </c>
      <c r="AN15" s="16">
        <v>45.82</v>
      </c>
      <c r="AO15" s="16">
        <f t="shared" si="21"/>
        <v>49.373474369406019</v>
      </c>
      <c r="AP15" s="17">
        <v>44</v>
      </c>
      <c r="AQ15" s="17">
        <f t="shared" si="22"/>
        <v>48.41927303465765</v>
      </c>
      <c r="AR15" s="17">
        <f t="shared" si="23"/>
        <v>-1.8200000000000003</v>
      </c>
      <c r="AS15" s="17">
        <f t="shared" si="24"/>
        <v>41.576250000000002</v>
      </c>
      <c r="AT15" s="17">
        <f t="shared" si="25"/>
        <v>50.417100260592782</v>
      </c>
      <c r="AU15" s="17">
        <f t="shared" si="25"/>
        <v>40.302499999999995</v>
      </c>
      <c r="AV15" s="17">
        <f t="shared" si="25"/>
        <v>49.538040676833255</v>
      </c>
      <c r="AW15" s="17">
        <f t="shared" si="26"/>
        <v>-1.2737500000000068</v>
      </c>
      <c r="AX15" s="17">
        <f t="shared" si="26"/>
        <v>-0.87905958375952764</v>
      </c>
      <c r="AY15" s="18">
        <v>3</v>
      </c>
    </row>
    <row r="16" spans="1:51">
      <c r="A16" s="15">
        <v>4</v>
      </c>
      <c r="B16" s="15">
        <v>14</v>
      </c>
      <c r="C16" s="15" t="s">
        <v>16</v>
      </c>
      <c r="D16" s="15">
        <v>11</v>
      </c>
      <c r="E16" s="16">
        <v>53.69</v>
      </c>
      <c r="F16" s="16">
        <f t="shared" si="0"/>
        <v>48.965922444183313</v>
      </c>
      <c r="G16" s="17">
        <v>46.56</v>
      </c>
      <c r="H16" s="17">
        <f t="shared" si="1"/>
        <v>51.285574092247302</v>
      </c>
      <c r="I16" s="17">
        <f t="shared" si="2"/>
        <v>-7.1299999999999955</v>
      </c>
      <c r="J16" s="16">
        <v>45.11</v>
      </c>
      <c r="K16" s="16">
        <f t="shared" si="3"/>
        <v>50.316239316239312</v>
      </c>
      <c r="L16" s="17">
        <v>40.18</v>
      </c>
      <c r="M16" s="17">
        <f t="shared" si="4"/>
        <v>51.05209397344229</v>
      </c>
      <c r="N16" s="17">
        <f t="shared" si="5"/>
        <v>-4.93</v>
      </c>
      <c r="O16" s="16">
        <v>25.67</v>
      </c>
      <c r="P16" s="16">
        <f t="shared" si="6"/>
        <v>49.925816023738875</v>
      </c>
      <c r="Q16" s="17">
        <v>26.91</v>
      </c>
      <c r="R16" s="17">
        <f t="shared" si="7"/>
        <v>47.223001402524545</v>
      </c>
      <c r="S16" s="17">
        <f t="shared" si="8"/>
        <v>1.2399999999999984</v>
      </c>
      <c r="T16" s="16">
        <v>19.29</v>
      </c>
      <c r="U16" s="16">
        <f t="shared" si="9"/>
        <v>43.759590792838871</v>
      </c>
      <c r="V16" s="17">
        <v>21.53</v>
      </c>
      <c r="W16" s="17">
        <f t="shared" si="10"/>
        <v>47.043795620437955</v>
      </c>
      <c r="X16" s="17">
        <f t="shared" si="11"/>
        <v>2.240000000000002</v>
      </c>
      <c r="Y16" s="16">
        <v>36.22</v>
      </c>
      <c r="Z16" s="16">
        <f t="shared" si="12"/>
        <v>52.318668252080855</v>
      </c>
      <c r="AA16" s="17">
        <v>45.27</v>
      </c>
      <c r="AB16" s="17">
        <f t="shared" si="13"/>
        <v>57.324516785350966</v>
      </c>
      <c r="AC16" s="17">
        <f t="shared" si="14"/>
        <v>9.0500000000000043</v>
      </c>
      <c r="AD16" s="16">
        <v>56.11</v>
      </c>
      <c r="AE16" s="16">
        <f t="shared" si="15"/>
        <v>49.388729703915949</v>
      </c>
      <c r="AF16" s="17">
        <v>62.73</v>
      </c>
      <c r="AG16" s="15">
        <f t="shared" si="16"/>
        <v>50.998023715415016</v>
      </c>
      <c r="AH16" s="17">
        <f t="shared" si="17"/>
        <v>6.6199999999999974</v>
      </c>
      <c r="AI16" s="16">
        <v>43.06</v>
      </c>
      <c r="AJ16" s="16">
        <f t="shared" si="18"/>
        <v>51.13849765258216</v>
      </c>
      <c r="AK16" s="17">
        <v>46.14</v>
      </c>
      <c r="AL16" s="17">
        <f t="shared" si="19"/>
        <v>52.585596221959854</v>
      </c>
      <c r="AM16" s="17">
        <f t="shared" si="20"/>
        <v>3.0799999999999983</v>
      </c>
      <c r="AN16" s="16">
        <v>49</v>
      </c>
      <c r="AO16" s="16">
        <f t="shared" si="21"/>
        <v>51.960943856794138</v>
      </c>
      <c r="AP16" s="17">
        <v>46.55</v>
      </c>
      <c r="AQ16" s="17">
        <f t="shared" si="22"/>
        <v>50.574809805579036</v>
      </c>
      <c r="AR16" s="17">
        <f t="shared" si="23"/>
        <v>-2.4500000000000028</v>
      </c>
      <c r="AS16" s="17">
        <f t="shared" si="24"/>
        <v>41.018749999999997</v>
      </c>
      <c r="AT16" s="17">
        <f t="shared" si="25"/>
        <v>49.721801005296683</v>
      </c>
      <c r="AU16" s="17">
        <f t="shared" si="25"/>
        <v>41.983750000000001</v>
      </c>
      <c r="AV16" s="17">
        <f t="shared" si="25"/>
        <v>51.01092645211962</v>
      </c>
      <c r="AW16" s="17">
        <f t="shared" si="26"/>
        <v>0.96500000000000341</v>
      </c>
      <c r="AX16" s="17">
        <f t="shared" si="26"/>
        <v>1.2891254468229363</v>
      </c>
      <c r="AY16" s="18">
        <v>5</v>
      </c>
    </row>
    <row r="17" spans="1:51">
      <c r="A17" s="15">
        <v>4</v>
      </c>
      <c r="B17" s="15">
        <v>15</v>
      </c>
      <c r="C17" s="15" t="s">
        <v>17</v>
      </c>
      <c r="D17" s="15">
        <v>3</v>
      </c>
      <c r="E17" s="16">
        <v>50.93</v>
      </c>
      <c r="F17" s="16">
        <f t="shared" si="0"/>
        <v>45.722679200940071</v>
      </c>
      <c r="G17" s="17">
        <v>52.8</v>
      </c>
      <c r="H17" s="17">
        <f t="shared" si="1"/>
        <v>57.409224730127576</v>
      </c>
      <c r="I17" s="17">
        <f t="shared" si="2"/>
        <v>1.8699999999999974</v>
      </c>
      <c r="J17" s="16">
        <v>42</v>
      </c>
      <c r="K17" s="16">
        <f t="shared" si="3"/>
        <v>47.658119658119659</v>
      </c>
      <c r="L17" s="17">
        <v>44</v>
      </c>
      <c r="M17" s="17">
        <f t="shared" si="4"/>
        <v>54.95403472931563</v>
      </c>
      <c r="N17" s="17">
        <f t="shared" si="5"/>
        <v>2</v>
      </c>
      <c r="O17" s="16">
        <v>25.67</v>
      </c>
      <c r="P17" s="16">
        <f t="shared" si="6"/>
        <v>49.925816023738875</v>
      </c>
      <c r="Q17" s="17">
        <v>36.67</v>
      </c>
      <c r="R17" s="17">
        <f t="shared" si="7"/>
        <v>60.911640953716692</v>
      </c>
      <c r="S17" s="17">
        <f t="shared" si="8"/>
        <v>11</v>
      </c>
      <c r="T17" s="16">
        <v>25.87</v>
      </c>
      <c r="U17" s="16">
        <f t="shared" si="9"/>
        <v>52.173913043478258</v>
      </c>
      <c r="V17" s="17">
        <v>32.53</v>
      </c>
      <c r="W17" s="17">
        <f t="shared" si="10"/>
        <v>60.425790754257903</v>
      </c>
      <c r="X17" s="17">
        <f t="shared" si="11"/>
        <v>6.66</v>
      </c>
      <c r="Y17" s="16">
        <v>34</v>
      </c>
      <c r="Z17" s="16">
        <f t="shared" si="12"/>
        <v>49.678953626634957</v>
      </c>
      <c r="AA17" s="17">
        <v>34.67</v>
      </c>
      <c r="AB17" s="17">
        <f t="shared" si="13"/>
        <v>46.541200406917604</v>
      </c>
      <c r="AC17" s="17">
        <f t="shared" si="14"/>
        <v>0.67000000000000171</v>
      </c>
      <c r="AD17" s="16">
        <v>59.58</v>
      </c>
      <c r="AE17" s="16">
        <f t="shared" si="15"/>
        <v>52.702960840496658</v>
      </c>
      <c r="AF17" s="17">
        <v>65</v>
      </c>
      <c r="AG17" s="15">
        <f t="shared" si="16"/>
        <v>53.241106719367593</v>
      </c>
      <c r="AH17" s="17">
        <f t="shared" si="17"/>
        <v>5.4200000000000017</v>
      </c>
      <c r="AI17" s="16">
        <v>36.67</v>
      </c>
      <c r="AJ17" s="16">
        <f t="shared" si="18"/>
        <v>43.63849765258216</v>
      </c>
      <c r="AK17" s="17">
        <v>46.67</v>
      </c>
      <c r="AL17" s="17">
        <f t="shared" si="19"/>
        <v>53.211334120425029</v>
      </c>
      <c r="AM17" s="17">
        <f t="shared" si="20"/>
        <v>10</v>
      </c>
      <c r="AN17" s="16">
        <v>43.33</v>
      </c>
      <c r="AO17" s="16">
        <f t="shared" si="21"/>
        <v>47.347436940602108</v>
      </c>
      <c r="AP17" s="17">
        <v>44.67</v>
      </c>
      <c r="AQ17" s="17">
        <f t="shared" si="22"/>
        <v>48.985629754860526</v>
      </c>
      <c r="AR17" s="17">
        <f t="shared" si="23"/>
        <v>1.3400000000000034</v>
      </c>
      <c r="AS17" s="17">
        <f t="shared" si="24"/>
        <v>39.756250000000001</v>
      </c>
      <c r="AT17" s="17">
        <f t="shared" si="25"/>
        <v>48.606047123324089</v>
      </c>
      <c r="AU17" s="17">
        <f t="shared" si="25"/>
        <v>44.626250000000006</v>
      </c>
      <c r="AV17" s="17">
        <f t="shared" si="25"/>
        <v>54.45999527112356</v>
      </c>
      <c r="AW17" s="17">
        <f t="shared" si="26"/>
        <v>4.8700000000000045</v>
      </c>
      <c r="AX17" s="17">
        <f t="shared" si="26"/>
        <v>5.8539481477994713</v>
      </c>
      <c r="AY17" s="18">
        <v>8</v>
      </c>
    </row>
    <row r="18" spans="1:51">
      <c r="A18" s="15">
        <v>4</v>
      </c>
      <c r="B18" s="15">
        <v>16</v>
      </c>
      <c r="C18" s="15" t="s">
        <v>15</v>
      </c>
      <c r="D18" s="15">
        <v>10</v>
      </c>
      <c r="E18" s="16">
        <v>56.53</v>
      </c>
      <c r="F18" s="16">
        <f t="shared" si="0"/>
        <v>52.30317273795535</v>
      </c>
      <c r="G18" s="17">
        <v>47.29</v>
      </c>
      <c r="H18" s="17">
        <f t="shared" si="1"/>
        <v>52.001962708537782</v>
      </c>
      <c r="I18" s="17">
        <f t="shared" si="2"/>
        <v>-9.240000000000002</v>
      </c>
      <c r="J18" s="16">
        <v>42.67</v>
      </c>
      <c r="K18" s="16">
        <f t="shared" si="3"/>
        <v>48.230769230769234</v>
      </c>
      <c r="L18" s="17">
        <v>37.4</v>
      </c>
      <c r="M18" s="17">
        <f t="shared" si="4"/>
        <v>48.212461695607765</v>
      </c>
      <c r="N18" s="17">
        <f t="shared" si="5"/>
        <v>-5.2700000000000031</v>
      </c>
      <c r="O18" s="16">
        <v>25</v>
      </c>
      <c r="P18" s="16">
        <f t="shared" si="6"/>
        <v>48.931750741839764</v>
      </c>
      <c r="Q18" s="17">
        <v>27.8</v>
      </c>
      <c r="R18" s="17">
        <f t="shared" si="7"/>
        <v>48.471248246844318</v>
      </c>
      <c r="S18" s="17">
        <f t="shared" si="8"/>
        <v>2.8000000000000007</v>
      </c>
      <c r="T18" s="16">
        <v>26.27</v>
      </c>
      <c r="U18" s="16">
        <f t="shared" si="9"/>
        <v>52.685421994884905</v>
      </c>
      <c r="V18" s="17">
        <v>25.04</v>
      </c>
      <c r="W18" s="17">
        <f t="shared" si="10"/>
        <v>51.313868613138681</v>
      </c>
      <c r="X18" s="17">
        <f t="shared" si="11"/>
        <v>-1.2300000000000004</v>
      </c>
      <c r="Y18" s="16">
        <v>39</v>
      </c>
      <c r="Z18" s="16">
        <f t="shared" si="12"/>
        <v>55.624256837098685</v>
      </c>
      <c r="AA18" s="17">
        <v>37.799999999999997</v>
      </c>
      <c r="AB18" s="17">
        <f t="shared" si="13"/>
        <v>49.725330620549336</v>
      </c>
      <c r="AC18" s="17">
        <f t="shared" si="14"/>
        <v>-1.2000000000000028</v>
      </c>
      <c r="AD18" s="16">
        <v>59.17</v>
      </c>
      <c r="AE18" s="16">
        <f t="shared" si="15"/>
        <v>52.311365807067816</v>
      </c>
      <c r="AF18" s="17">
        <v>57.75</v>
      </c>
      <c r="AG18" s="15">
        <f t="shared" si="16"/>
        <v>46.077075098814234</v>
      </c>
      <c r="AH18" s="17">
        <f t="shared" si="17"/>
        <v>-1.4200000000000017</v>
      </c>
      <c r="AI18" s="16">
        <v>45</v>
      </c>
      <c r="AJ18" s="16">
        <f t="shared" si="18"/>
        <v>53.415492957746473</v>
      </c>
      <c r="AK18" s="17">
        <v>43</v>
      </c>
      <c r="AL18" s="17">
        <f t="shared" si="19"/>
        <v>48.878394332939784</v>
      </c>
      <c r="AM18" s="17">
        <f t="shared" si="20"/>
        <v>-2</v>
      </c>
      <c r="AN18" s="16">
        <v>41</v>
      </c>
      <c r="AO18" s="16">
        <f t="shared" si="21"/>
        <v>45.451586655817735</v>
      </c>
      <c r="AP18" s="17">
        <v>44</v>
      </c>
      <c r="AQ18" s="17">
        <f t="shared" si="22"/>
        <v>48.41927303465765</v>
      </c>
      <c r="AR18" s="17">
        <f t="shared" si="23"/>
        <v>3</v>
      </c>
      <c r="AS18" s="17">
        <f t="shared" si="24"/>
        <v>41.83</v>
      </c>
      <c r="AT18" s="17">
        <f t="shared" si="25"/>
        <v>51.119227120397497</v>
      </c>
      <c r="AU18" s="17">
        <f t="shared" si="25"/>
        <v>40.01</v>
      </c>
      <c r="AV18" s="17">
        <f t="shared" si="25"/>
        <v>49.137451793886186</v>
      </c>
      <c r="AW18" s="17">
        <f t="shared" si="26"/>
        <v>-1.8200000000000003</v>
      </c>
      <c r="AX18" s="17">
        <f t="shared" si="26"/>
        <v>-1.9817753265113112</v>
      </c>
      <c r="AY18" s="18">
        <v>2</v>
      </c>
    </row>
    <row r="19" spans="1:51">
      <c r="A19" s="15">
        <v>1</v>
      </c>
      <c r="B19" s="15">
        <v>17</v>
      </c>
      <c r="C19" s="15" t="s">
        <v>2</v>
      </c>
      <c r="D19" s="15">
        <v>14</v>
      </c>
      <c r="E19" s="16">
        <v>53.97</v>
      </c>
      <c r="F19" s="16">
        <f t="shared" si="0"/>
        <v>49.294947121034077</v>
      </c>
      <c r="G19" s="17">
        <v>47.39</v>
      </c>
      <c r="H19" s="17">
        <f t="shared" si="1"/>
        <v>52.10009813542689</v>
      </c>
      <c r="I19" s="17">
        <f t="shared" si="2"/>
        <v>-6.5799999999999983</v>
      </c>
      <c r="J19" s="16">
        <v>46.15</v>
      </c>
      <c r="K19" s="16">
        <f t="shared" si="3"/>
        <v>51.205128205128204</v>
      </c>
      <c r="L19" s="17">
        <v>43.43</v>
      </c>
      <c r="M19" s="17">
        <f t="shared" si="4"/>
        <v>54.371807967313586</v>
      </c>
      <c r="N19" s="17">
        <f t="shared" si="5"/>
        <v>-2.7199999999999989</v>
      </c>
      <c r="O19" s="16">
        <v>23.38</v>
      </c>
      <c r="P19" s="16">
        <f t="shared" si="6"/>
        <v>46.528189910979229</v>
      </c>
      <c r="Q19" s="17">
        <v>27</v>
      </c>
      <c r="R19" s="17">
        <f t="shared" si="7"/>
        <v>47.349228611500699</v>
      </c>
      <c r="S19" s="17">
        <f t="shared" si="8"/>
        <v>3.620000000000001</v>
      </c>
      <c r="T19" s="16">
        <v>25.66</v>
      </c>
      <c r="U19" s="16">
        <f t="shared" si="9"/>
        <v>51.905370843989765</v>
      </c>
      <c r="V19" s="17">
        <v>23.94</v>
      </c>
      <c r="W19" s="17">
        <f t="shared" si="10"/>
        <v>49.975669099756693</v>
      </c>
      <c r="X19" s="17">
        <f t="shared" si="11"/>
        <v>-1.7199999999999989</v>
      </c>
      <c r="Y19" s="16">
        <v>32.619999999999997</v>
      </c>
      <c r="Z19" s="16">
        <f t="shared" si="12"/>
        <v>48.038049940546962</v>
      </c>
      <c r="AA19" s="17">
        <v>41.86</v>
      </c>
      <c r="AB19" s="17">
        <f t="shared" si="13"/>
        <v>53.855544252288908</v>
      </c>
      <c r="AC19" s="17">
        <f t="shared" si="14"/>
        <v>9.240000000000002</v>
      </c>
      <c r="AD19" s="16">
        <v>58.46</v>
      </c>
      <c r="AE19" s="16">
        <f t="shared" si="15"/>
        <v>51.633237822349571</v>
      </c>
      <c r="AF19" s="17">
        <v>60.89</v>
      </c>
      <c r="AG19" s="15">
        <f t="shared" si="16"/>
        <v>49.179841897233203</v>
      </c>
      <c r="AH19" s="17">
        <f t="shared" si="17"/>
        <v>2.4299999999999997</v>
      </c>
      <c r="AI19" s="16">
        <v>39.42</v>
      </c>
      <c r="AJ19" s="16">
        <f t="shared" si="18"/>
        <v>46.866197183098592</v>
      </c>
      <c r="AK19" s="17">
        <v>43.93</v>
      </c>
      <c r="AL19" s="17">
        <f t="shared" si="19"/>
        <v>49.976387249114516</v>
      </c>
      <c r="AM19" s="17">
        <f t="shared" si="20"/>
        <v>4.509999999999998</v>
      </c>
      <c r="AN19" s="16">
        <v>48.62</v>
      </c>
      <c r="AO19" s="16">
        <f t="shared" si="21"/>
        <v>51.651749389747756</v>
      </c>
      <c r="AP19" s="17">
        <v>50.43</v>
      </c>
      <c r="AQ19" s="17">
        <f t="shared" si="22"/>
        <v>53.854606931530007</v>
      </c>
      <c r="AR19" s="17">
        <f t="shared" si="23"/>
        <v>1.8100000000000023</v>
      </c>
      <c r="AS19" s="17">
        <f t="shared" si="24"/>
        <v>41.035000000000004</v>
      </c>
      <c r="AT19" s="17">
        <f t="shared" si="25"/>
        <v>49.640358802109269</v>
      </c>
      <c r="AU19" s="17">
        <f t="shared" si="25"/>
        <v>42.358750000000001</v>
      </c>
      <c r="AV19" s="17">
        <f t="shared" si="25"/>
        <v>51.332898018020558</v>
      </c>
      <c r="AW19" s="17">
        <f t="shared" si="26"/>
        <v>1.3237499999999969</v>
      </c>
      <c r="AX19" s="17">
        <f t="shared" si="26"/>
        <v>1.6925392159112889</v>
      </c>
      <c r="AY19" s="18">
        <v>5</v>
      </c>
    </row>
    <row r="20" spans="1:51">
      <c r="A20" s="15">
        <v>2</v>
      </c>
      <c r="B20" s="15">
        <v>18</v>
      </c>
      <c r="C20" s="15" t="s">
        <v>8</v>
      </c>
      <c r="D20" s="15">
        <v>15</v>
      </c>
      <c r="E20" s="16">
        <v>59.3</v>
      </c>
      <c r="F20" s="16">
        <f t="shared" si="0"/>
        <v>55.558166862514682</v>
      </c>
      <c r="G20" s="17">
        <v>44.59</v>
      </c>
      <c r="H20" s="17">
        <f t="shared" si="1"/>
        <v>49.352306182531898</v>
      </c>
      <c r="I20" s="17">
        <f t="shared" si="2"/>
        <v>-14.709999999999994</v>
      </c>
      <c r="J20" s="16">
        <v>51.5</v>
      </c>
      <c r="K20" s="16">
        <f t="shared" si="3"/>
        <v>55.777777777777779</v>
      </c>
      <c r="L20" s="17">
        <v>34.67</v>
      </c>
      <c r="M20" s="17">
        <f t="shared" si="4"/>
        <v>45.423901940755876</v>
      </c>
      <c r="N20" s="17">
        <f t="shared" si="5"/>
        <v>-16.829999999999998</v>
      </c>
      <c r="O20" s="16">
        <v>25.5</v>
      </c>
      <c r="P20" s="16">
        <f t="shared" si="6"/>
        <v>49.673590504451042</v>
      </c>
      <c r="Q20" s="17">
        <v>27.33</v>
      </c>
      <c r="R20" s="17">
        <f t="shared" si="7"/>
        <v>47.812061711079942</v>
      </c>
      <c r="S20" s="17">
        <f t="shared" si="8"/>
        <v>1.8299999999999983</v>
      </c>
      <c r="T20" s="16">
        <v>28.5</v>
      </c>
      <c r="U20" s="16">
        <f t="shared" si="9"/>
        <v>55.53708439897698</v>
      </c>
      <c r="V20" s="17">
        <v>20.8</v>
      </c>
      <c r="W20" s="17">
        <f t="shared" si="10"/>
        <v>46.155717761557177</v>
      </c>
      <c r="X20" s="17">
        <f t="shared" si="11"/>
        <v>-7.6999999999999993</v>
      </c>
      <c r="Y20" s="16">
        <v>35.380000000000003</v>
      </c>
      <c r="Z20" s="16">
        <f t="shared" si="12"/>
        <v>51.319857312722945</v>
      </c>
      <c r="AA20" s="17">
        <v>32.799999999999997</v>
      </c>
      <c r="AB20" s="17">
        <f t="shared" si="13"/>
        <v>44.638860630722277</v>
      </c>
      <c r="AC20" s="17">
        <f t="shared" si="14"/>
        <v>-2.5800000000000054</v>
      </c>
      <c r="AD20" s="16">
        <v>62.97</v>
      </c>
      <c r="AE20" s="16">
        <f t="shared" si="15"/>
        <v>55.940783190066853</v>
      </c>
      <c r="AF20" s="17">
        <v>60.5</v>
      </c>
      <c r="AG20" s="15">
        <f t="shared" si="16"/>
        <v>48.794466403162055</v>
      </c>
      <c r="AH20" s="17">
        <f t="shared" si="17"/>
        <v>-2.4699999999999989</v>
      </c>
      <c r="AI20" s="16">
        <v>44.53</v>
      </c>
      <c r="AJ20" s="16">
        <f t="shared" si="18"/>
        <v>52.863849765258216</v>
      </c>
      <c r="AK20" s="17">
        <v>48.17</v>
      </c>
      <c r="AL20" s="17">
        <f t="shared" si="19"/>
        <v>54.982290436835889</v>
      </c>
      <c r="AM20" s="17">
        <f t="shared" si="20"/>
        <v>3.6400000000000006</v>
      </c>
      <c r="AN20" s="16">
        <v>47.5</v>
      </c>
      <c r="AO20" s="16">
        <f t="shared" si="21"/>
        <v>50.740439381611061</v>
      </c>
      <c r="AP20" s="17">
        <v>45.33</v>
      </c>
      <c r="AQ20" s="17">
        <f t="shared" si="22"/>
        <v>49.543533389687234</v>
      </c>
      <c r="AR20" s="17">
        <f t="shared" si="23"/>
        <v>-2.1700000000000017</v>
      </c>
      <c r="AS20" s="17">
        <f t="shared" si="24"/>
        <v>44.397499999999994</v>
      </c>
      <c r="AT20" s="17">
        <f t="shared" si="25"/>
        <v>53.426443649172448</v>
      </c>
      <c r="AU20" s="17">
        <f t="shared" si="25"/>
        <v>39.27375</v>
      </c>
      <c r="AV20" s="17">
        <f t="shared" si="25"/>
        <v>48.33789230704155</v>
      </c>
      <c r="AW20" s="17">
        <f t="shared" si="26"/>
        <v>-5.123749999999994</v>
      </c>
      <c r="AX20" s="17">
        <f t="shared" si="26"/>
        <v>-5.0885513421308985</v>
      </c>
      <c r="AY20" s="18">
        <v>2</v>
      </c>
    </row>
    <row r="21" spans="1:51">
      <c r="A21" s="15">
        <v>3</v>
      </c>
      <c r="B21" s="15">
        <v>19</v>
      </c>
      <c r="C21" s="15" t="s">
        <v>14</v>
      </c>
      <c r="D21" s="15">
        <v>17</v>
      </c>
      <c r="E21" s="16">
        <v>49.87</v>
      </c>
      <c r="F21" s="16">
        <f t="shared" si="0"/>
        <v>44.477085781433601</v>
      </c>
      <c r="G21" s="17">
        <v>48.8</v>
      </c>
      <c r="H21" s="17">
        <f t="shared" si="1"/>
        <v>53.483807654563293</v>
      </c>
      <c r="I21" s="17">
        <f t="shared" si="2"/>
        <v>-1.0700000000000003</v>
      </c>
      <c r="J21" s="16">
        <v>38.950000000000003</v>
      </c>
      <c r="K21" s="16">
        <f t="shared" si="3"/>
        <v>45.051282051282051</v>
      </c>
      <c r="L21" s="17">
        <v>40.47</v>
      </c>
      <c r="M21" s="17">
        <f t="shared" si="4"/>
        <v>51.348314606741575</v>
      </c>
      <c r="N21" s="17">
        <f t="shared" si="5"/>
        <v>1.519999999999996</v>
      </c>
      <c r="O21" s="16">
        <v>25.14</v>
      </c>
      <c r="P21" s="16">
        <f t="shared" si="6"/>
        <v>49.139465875370924</v>
      </c>
      <c r="Q21" s="17">
        <v>33.880000000000003</v>
      </c>
      <c r="R21" s="17">
        <f t="shared" si="7"/>
        <v>56.998597475455824</v>
      </c>
      <c r="S21" s="17">
        <f t="shared" si="8"/>
        <v>8.740000000000002</v>
      </c>
      <c r="T21" s="16">
        <v>24.19</v>
      </c>
      <c r="U21" s="16">
        <f t="shared" si="9"/>
        <v>50.025575447570333</v>
      </c>
      <c r="V21" s="17">
        <v>28.56</v>
      </c>
      <c r="W21" s="17">
        <f t="shared" si="10"/>
        <v>55.59610705596107</v>
      </c>
      <c r="X21" s="17">
        <f t="shared" si="11"/>
        <v>4.3699999999999974</v>
      </c>
      <c r="Y21" s="16">
        <v>33.520000000000003</v>
      </c>
      <c r="Z21" s="16">
        <f t="shared" si="12"/>
        <v>49.108204518430441</v>
      </c>
      <c r="AA21" s="17">
        <v>39.880000000000003</v>
      </c>
      <c r="AB21" s="17">
        <f t="shared" si="13"/>
        <v>51.841302136317395</v>
      </c>
      <c r="AC21" s="17">
        <f t="shared" si="14"/>
        <v>6.3599999999999994</v>
      </c>
      <c r="AD21" s="16">
        <v>48.93</v>
      </c>
      <c r="AE21" s="16">
        <f t="shared" si="15"/>
        <v>42.531041069723017</v>
      </c>
      <c r="AF21" s="17">
        <v>60.44</v>
      </c>
      <c r="AG21" s="15">
        <f t="shared" si="16"/>
        <v>48.735177865612648</v>
      </c>
      <c r="AH21" s="17">
        <f t="shared" si="17"/>
        <v>11.509999999999998</v>
      </c>
      <c r="AI21" s="16">
        <v>38.69</v>
      </c>
      <c r="AJ21" s="16">
        <f t="shared" si="18"/>
        <v>46.009389671361497</v>
      </c>
      <c r="AK21" s="17">
        <v>46.62</v>
      </c>
      <c r="AL21" s="17">
        <f t="shared" si="19"/>
        <v>53.152302243211324</v>
      </c>
      <c r="AM21" s="17">
        <f t="shared" si="20"/>
        <v>7.93</v>
      </c>
      <c r="AN21" s="16">
        <v>40.19</v>
      </c>
      <c r="AO21" s="16">
        <f t="shared" si="21"/>
        <v>44.792514239218875</v>
      </c>
      <c r="AP21" s="17">
        <v>49.29</v>
      </c>
      <c r="AQ21" s="17">
        <f t="shared" si="22"/>
        <v>52.890955198647511</v>
      </c>
      <c r="AR21" s="17">
        <f t="shared" si="23"/>
        <v>9.1000000000000014</v>
      </c>
      <c r="AS21" s="17">
        <f t="shared" si="24"/>
        <v>37.435000000000002</v>
      </c>
      <c r="AT21" s="17">
        <f t="shared" si="25"/>
        <v>46.391819831798834</v>
      </c>
      <c r="AU21" s="17">
        <f t="shared" si="25"/>
        <v>43.4925</v>
      </c>
      <c r="AV21" s="17">
        <f t="shared" si="25"/>
        <v>53.005820529563827</v>
      </c>
      <c r="AW21" s="17">
        <f t="shared" si="26"/>
        <v>6.0574999999999974</v>
      </c>
      <c r="AX21" s="17">
        <f t="shared" si="26"/>
        <v>6.6140006977649932</v>
      </c>
      <c r="AY21" s="18">
        <v>7</v>
      </c>
    </row>
    <row r="22" spans="1:51">
      <c r="A22" s="15">
        <v>1</v>
      </c>
      <c r="B22" s="15">
        <v>20</v>
      </c>
      <c r="C22" s="15" t="s">
        <v>3</v>
      </c>
      <c r="D22" s="15">
        <v>20</v>
      </c>
      <c r="E22" s="16">
        <v>57.31</v>
      </c>
      <c r="F22" s="16">
        <f t="shared" si="0"/>
        <v>53.219741480611049</v>
      </c>
      <c r="G22" s="17">
        <v>46.74</v>
      </c>
      <c r="H22" s="17">
        <f t="shared" si="1"/>
        <v>51.462217860647698</v>
      </c>
      <c r="I22" s="17">
        <f t="shared" si="2"/>
        <v>-10.57</v>
      </c>
      <c r="J22" s="16">
        <v>48.73</v>
      </c>
      <c r="K22" s="16">
        <f t="shared" si="3"/>
        <v>53.410256410256409</v>
      </c>
      <c r="L22" s="17">
        <v>42.8</v>
      </c>
      <c r="M22" s="17">
        <f t="shared" si="4"/>
        <v>53.72829417773238</v>
      </c>
      <c r="N22" s="17">
        <f t="shared" si="5"/>
        <v>-5.93</v>
      </c>
      <c r="O22" s="16">
        <v>27.18</v>
      </c>
      <c r="P22" s="16">
        <f t="shared" si="6"/>
        <v>52.166172106824931</v>
      </c>
      <c r="Q22" s="17">
        <v>24.9</v>
      </c>
      <c r="R22" s="17">
        <f t="shared" si="7"/>
        <v>44.403927068723704</v>
      </c>
      <c r="S22" s="17">
        <f t="shared" si="8"/>
        <v>-2.2800000000000011</v>
      </c>
      <c r="T22" s="16">
        <v>21.49</v>
      </c>
      <c r="U22" s="16">
        <f t="shared" si="9"/>
        <v>46.572890025575447</v>
      </c>
      <c r="V22" s="17">
        <v>23.32</v>
      </c>
      <c r="W22" s="17">
        <f t="shared" si="10"/>
        <v>49.221411192214113</v>
      </c>
      <c r="X22" s="17">
        <f t="shared" si="11"/>
        <v>1.8300000000000018</v>
      </c>
      <c r="Y22" s="16">
        <v>39.64</v>
      </c>
      <c r="Z22" s="16">
        <f t="shared" si="12"/>
        <v>56.385255648038047</v>
      </c>
      <c r="AA22" s="17">
        <v>41.1</v>
      </c>
      <c r="AB22" s="17">
        <f t="shared" si="13"/>
        <v>53.0824008138352</v>
      </c>
      <c r="AC22" s="17">
        <f t="shared" si="14"/>
        <v>1.4600000000000009</v>
      </c>
      <c r="AD22" s="16">
        <v>59.09</v>
      </c>
      <c r="AE22" s="16">
        <f t="shared" si="15"/>
        <v>52.234957020057308</v>
      </c>
      <c r="AF22" s="17">
        <v>62.5</v>
      </c>
      <c r="AG22" s="15">
        <f t="shared" si="16"/>
        <v>50.770750988142296</v>
      </c>
      <c r="AH22" s="17">
        <f t="shared" si="17"/>
        <v>3.4099999999999966</v>
      </c>
      <c r="AI22" s="16">
        <v>42.39</v>
      </c>
      <c r="AJ22" s="16">
        <f t="shared" si="18"/>
        <v>50.352112676056336</v>
      </c>
      <c r="AK22" s="17">
        <v>42.88</v>
      </c>
      <c r="AL22" s="17">
        <f t="shared" si="19"/>
        <v>48.736717827626919</v>
      </c>
      <c r="AM22" s="17">
        <f t="shared" si="20"/>
        <v>0.49000000000000199</v>
      </c>
      <c r="AN22" s="16">
        <v>48</v>
      </c>
      <c r="AO22" s="16">
        <f t="shared" si="21"/>
        <v>51.147274206672087</v>
      </c>
      <c r="AP22" s="17">
        <v>45.8</v>
      </c>
      <c r="AQ22" s="17">
        <f t="shared" si="22"/>
        <v>49.940828402366861</v>
      </c>
      <c r="AR22" s="17">
        <f t="shared" si="23"/>
        <v>-2.2000000000000028</v>
      </c>
      <c r="AS22" s="17">
        <f t="shared" si="24"/>
        <v>42.978750000000005</v>
      </c>
      <c r="AT22" s="17">
        <f t="shared" si="25"/>
        <v>51.936082446761453</v>
      </c>
      <c r="AU22" s="17">
        <f t="shared" si="25"/>
        <v>41.255000000000003</v>
      </c>
      <c r="AV22" s="17">
        <f t="shared" si="25"/>
        <v>50.168318541411139</v>
      </c>
      <c r="AW22" s="17">
        <f t="shared" si="26"/>
        <v>-1.7237500000000026</v>
      </c>
      <c r="AX22" s="17">
        <f t="shared" si="26"/>
        <v>-1.7677639053503142</v>
      </c>
      <c r="AY22" s="18">
        <v>4</v>
      </c>
    </row>
    <row r="23" spans="1:51">
      <c r="A23" s="15">
        <v>5</v>
      </c>
      <c r="B23" s="15">
        <v>21</v>
      </c>
      <c r="C23" s="15" t="s">
        <v>25</v>
      </c>
      <c r="D23" s="15">
        <v>6</v>
      </c>
      <c r="E23" s="16">
        <v>56.93</v>
      </c>
      <c r="F23" s="16">
        <f t="shared" si="0"/>
        <v>52.773207990599296</v>
      </c>
      <c r="G23" s="17">
        <v>47.7</v>
      </c>
      <c r="H23" s="17">
        <f t="shared" si="1"/>
        <v>52.404317958783125</v>
      </c>
      <c r="I23" s="17">
        <f t="shared" si="2"/>
        <v>-9.2299999999999969</v>
      </c>
      <c r="J23" s="16">
        <v>46.33</v>
      </c>
      <c r="K23" s="16">
        <f t="shared" si="3"/>
        <v>51.358974358974358</v>
      </c>
      <c r="L23" s="17">
        <v>48.67</v>
      </c>
      <c r="M23" s="17">
        <f t="shared" si="4"/>
        <v>59.724208375893774</v>
      </c>
      <c r="N23" s="17">
        <f t="shared" si="5"/>
        <v>2.3400000000000034</v>
      </c>
      <c r="O23" s="16">
        <v>26</v>
      </c>
      <c r="P23" s="16">
        <f t="shared" si="6"/>
        <v>50.41543026706232</v>
      </c>
      <c r="Q23" s="17">
        <v>30.67</v>
      </c>
      <c r="R23" s="17">
        <f t="shared" si="7"/>
        <v>52.496493688639553</v>
      </c>
      <c r="S23" s="17">
        <f t="shared" si="8"/>
        <v>4.6700000000000017</v>
      </c>
      <c r="T23" s="16">
        <v>22</v>
      </c>
      <c r="U23" s="16">
        <f t="shared" si="9"/>
        <v>47.225063938618923</v>
      </c>
      <c r="V23" s="17">
        <v>26</v>
      </c>
      <c r="W23" s="17">
        <f t="shared" si="10"/>
        <v>52.481751824817515</v>
      </c>
      <c r="X23" s="17">
        <f t="shared" si="11"/>
        <v>4</v>
      </c>
      <c r="Y23" s="16">
        <v>34</v>
      </c>
      <c r="Z23" s="16">
        <f t="shared" si="12"/>
        <v>49.678953626634957</v>
      </c>
      <c r="AA23" s="17">
        <v>45.33</v>
      </c>
      <c r="AB23" s="17">
        <f t="shared" si="13"/>
        <v>57.385554425228889</v>
      </c>
      <c r="AC23" s="17">
        <f t="shared" si="14"/>
        <v>11.329999999999998</v>
      </c>
      <c r="AD23" s="16">
        <v>58.96</v>
      </c>
      <c r="AE23" s="16">
        <f t="shared" si="15"/>
        <v>52.110792741165234</v>
      </c>
      <c r="AF23" s="17">
        <v>59.58</v>
      </c>
      <c r="AG23" s="15">
        <f t="shared" si="16"/>
        <v>47.885375494071148</v>
      </c>
      <c r="AH23" s="17">
        <f t="shared" si="17"/>
        <v>0.61999999999999744</v>
      </c>
      <c r="AI23" s="16">
        <v>44.38</v>
      </c>
      <c r="AJ23" s="16">
        <f t="shared" si="18"/>
        <v>52.687793427230048</v>
      </c>
      <c r="AK23" s="17">
        <v>50</v>
      </c>
      <c r="AL23" s="17">
        <f t="shared" si="19"/>
        <v>57.142857142857139</v>
      </c>
      <c r="AM23" s="17">
        <f t="shared" si="20"/>
        <v>5.6199999999999974</v>
      </c>
      <c r="AN23" s="16">
        <v>50.33</v>
      </c>
      <c r="AO23" s="16">
        <f t="shared" si="21"/>
        <v>53.043124491456467</v>
      </c>
      <c r="AP23" s="17">
        <v>54.33</v>
      </c>
      <c r="AQ23" s="17">
        <f t="shared" si="22"/>
        <v>57.151310228233307</v>
      </c>
      <c r="AR23" s="17">
        <f t="shared" si="23"/>
        <v>4</v>
      </c>
      <c r="AS23" s="17">
        <f t="shared" si="24"/>
        <v>42.366250000000001</v>
      </c>
      <c r="AT23" s="17">
        <f t="shared" si="25"/>
        <v>51.161667605217694</v>
      </c>
      <c r="AU23" s="17">
        <f t="shared" si="25"/>
        <v>45.284999999999997</v>
      </c>
      <c r="AV23" s="17">
        <f t="shared" si="25"/>
        <v>54.583983642315552</v>
      </c>
      <c r="AW23" s="17">
        <f t="shared" si="26"/>
        <v>2.9187499999999957</v>
      </c>
      <c r="AX23" s="17">
        <f t="shared" si="26"/>
        <v>3.4223160370978576</v>
      </c>
      <c r="AY23" s="18">
        <v>7</v>
      </c>
    </row>
    <row r="24" spans="1:51">
      <c r="A24" s="15">
        <v>3</v>
      </c>
      <c r="B24" s="15">
        <v>22</v>
      </c>
      <c r="C24" s="15" t="s">
        <v>12</v>
      </c>
      <c r="D24" s="15">
        <v>10</v>
      </c>
      <c r="E24" s="16">
        <v>49.26</v>
      </c>
      <c r="F24" s="16">
        <f t="shared" si="0"/>
        <v>43.760282021151582</v>
      </c>
      <c r="G24" s="17">
        <v>41.18</v>
      </c>
      <c r="H24" s="17">
        <f t="shared" si="1"/>
        <v>46.005888125613346</v>
      </c>
      <c r="I24" s="17">
        <f t="shared" si="2"/>
        <v>-8.0799999999999983</v>
      </c>
      <c r="J24" s="16">
        <v>41.71</v>
      </c>
      <c r="K24" s="16">
        <f t="shared" si="3"/>
        <v>47.410256410256409</v>
      </c>
      <c r="L24" s="17">
        <v>36.4</v>
      </c>
      <c r="M24" s="17">
        <f t="shared" si="4"/>
        <v>47.19101123595506</v>
      </c>
      <c r="N24" s="17">
        <f t="shared" si="5"/>
        <v>-5.3100000000000023</v>
      </c>
      <c r="O24" s="16">
        <v>24.57</v>
      </c>
      <c r="P24" s="16">
        <f t="shared" si="6"/>
        <v>48.29376854599407</v>
      </c>
      <c r="Q24" s="17">
        <v>28.2</v>
      </c>
      <c r="R24" s="17">
        <f t="shared" si="7"/>
        <v>49.032258064516128</v>
      </c>
      <c r="S24" s="17">
        <f t="shared" si="8"/>
        <v>3.629999999999999</v>
      </c>
      <c r="T24" s="16">
        <v>26.4</v>
      </c>
      <c r="U24" s="16">
        <f t="shared" si="9"/>
        <v>52.851662404092068</v>
      </c>
      <c r="V24" s="17">
        <v>21.12</v>
      </c>
      <c r="W24" s="17">
        <f t="shared" si="10"/>
        <v>46.545012165450125</v>
      </c>
      <c r="X24" s="17">
        <f t="shared" si="11"/>
        <v>-5.2799999999999976</v>
      </c>
      <c r="Y24" s="16">
        <v>37.14</v>
      </c>
      <c r="Z24" s="16">
        <f t="shared" si="12"/>
        <v>53.41260404280618</v>
      </c>
      <c r="AA24" s="17">
        <v>34.4</v>
      </c>
      <c r="AB24" s="17">
        <f t="shared" si="13"/>
        <v>46.266531027466939</v>
      </c>
      <c r="AC24" s="17">
        <f t="shared" si="14"/>
        <v>-2.740000000000002</v>
      </c>
      <c r="AD24" s="16">
        <v>56.43</v>
      </c>
      <c r="AE24" s="16">
        <f t="shared" si="15"/>
        <v>49.694364851957978</v>
      </c>
      <c r="AF24" s="17">
        <v>57.25</v>
      </c>
      <c r="AG24" s="15">
        <f t="shared" si="16"/>
        <v>45.583003952569172</v>
      </c>
      <c r="AH24" s="17">
        <f t="shared" si="17"/>
        <v>0.82000000000000028</v>
      </c>
      <c r="AI24" s="16">
        <v>40.71</v>
      </c>
      <c r="AJ24" s="16">
        <f t="shared" si="18"/>
        <v>48.380281690140841</v>
      </c>
      <c r="AK24" s="17">
        <v>46.25</v>
      </c>
      <c r="AL24" s="17">
        <f t="shared" si="19"/>
        <v>52.715466351829988</v>
      </c>
      <c r="AM24" s="17">
        <f t="shared" si="20"/>
        <v>5.5399999999999991</v>
      </c>
      <c r="AN24" s="16">
        <v>46.86</v>
      </c>
      <c r="AO24" s="16">
        <f t="shared" si="21"/>
        <v>50.219690805532949</v>
      </c>
      <c r="AP24" s="17">
        <v>43.6</v>
      </c>
      <c r="AQ24" s="17">
        <f t="shared" si="22"/>
        <v>48.081149619611161</v>
      </c>
      <c r="AR24" s="17">
        <f t="shared" si="23"/>
        <v>-3.259999999999998</v>
      </c>
      <c r="AS24" s="17">
        <f t="shared" si="24"/>
        <v>40.384999999999998</v>
      </c>
      <c r="AT24" s="17">
        <f t="shared" si="25"/>
        <v>49.252863846491515</v>
      </c>
      <c r="AU24" s="17">
        <f t="shared" si="25"/>
        <v>38.550000000000004</v>
      </c>
      <c r="AV24" s="17">
        <f t="shared" si="25"/>
        <v>47.677540067876492</v>
      </c>
      <c r="AW24" s="17">
        <f t="shared" si="26"/>
        <v>-1.8349999999999937</v>
      </c>
      <c r="AX24" s="17">
        <f t="shared" si="26"/>
        <v>-1.5753237786150223</v>
      </c>
      <c r="AY24" s="18">
        <v>3</v>
      </c>
    </row>
    <row r="25" spans="1:51">
      <c r="A25" s="15">
        <v>4</v>
      </c>
      <c r="B25" s="15">
        <v>23</v>
      </c>
      <c r="C25" s="15" t="s">
        <v>18</v>
      </c>
      <c r="D25" s="15">
        <v>9</v>
      </c>
      <c r="E25" s="16">
        <v>59.11</v>
      </c>
      <c r="F25" s="16">
        <f t="shared" si="0"/>
        <v>55.334900117508809</v>
      </c>
      <c r="G25" s="17">
        <v>43.94</v>
      </c>
      <c r="H25" s="17">
        <f t="shared" si="1"/>
        <v>48.714425907752698</v>
      </c>
      <c r="I25" s="17">
        <f t="shared" si="2"/>
        <v>-15.170000000000002</v>
      </c>
      <c r="J25" s="16">
        <v>56.22</v>
      </c>
      <c r="K25" s="16">
        <f t="shared" si="3"/>
        <v>59.811965811965813</v>
      </c>
      <c r="L25" s="17">
        <v>42</v>
      </c>
      <c r="M25" s="17">
        <f t="shared" si="4"/>
        <v>52.911133810010213</v>
      </c>
      <c r="N25" s="17">
        <f t="shared" si="5"/>
        <v>-14.219999999999999</v>
      </c>
      <c r="O25" s="16">
        <v>24</v>
      </c>
      <c r="P25" s="16">
        <f t="shared" si="6"/>
        <v>47.448071216617215</v>
      </c>
      <c r="Q25" s="17">
        <v>29.11</v>
      </c>
      <c r="R25" s="17">
        <f t="shared" si="7"/>
        <v>50.308555399719495</v>
      </c>
      <c r="S25" s="17">
        <f t="shared" si="8"/>
        <v>5.1099999999999994</v>
      </c>
      <c r="T25" s="16">
        <v>21.33</v>
      </c>
      <c r="U25" s="16">
        <f t="shared" si="9"/>
        <v>46.368286445012785</v>
      </c>
      <c r="V25" s="17">
        <v>25.33</v>
      </c>
      <c r="W25" s="17">
        <f t="shared" si="10"/>
        <v>51.666666666666664</v>
      </c>
      <c r="X25" s="17">
        <f t="shared" si="11"/>
        <v>4</v>
      </c>
      <c r="Y25" s="16">
        <v>37.33</v>
      </c>
      <c r="Z25" s="16">
        <f t="shared" si="12"/>
        <v>53.6385255648038</v>
      </c>
      <c r="AA25" s="17">
        <v>34.67</v>
      </c>
      <c r="AB25" s="17">
        <f t="shared" si="13"/>
        <v>46.541200406917604</v>
      </c>
      <c r="AC25" s="17">
        <f t="shared" si="14"/>
        <v>-2.6599999999999966</v>
      </c>
      <c r="AD25" s="16">
        <v>61.11</v>
      </c>
      <c r="AE25" s="16">
        <f t="shared" si="15"/>
        <v>54.164278892072588</v>
      </c>
      <c r="AF25" s="17">
        <v>63.61</v>
      </c>
      <c r="AG25" s="15">
        <f t="shared" si="16"/>
        <v>51.867588932806328</v>
      </c>
      <c r="AH25" s="17">
        <f t="shared" si="17"/>
        <v>2.5</v>
      </c>
      <c r="AI25" s="16">
        <v>41.39</v>
      </c>
      <c r="AJ25" s="16">
        <f t="shared" si="18"/>
        <v>49.178403755868544</v>
      </c>
      <c r="AK25" s="17">
        <v>41.67</v>
      </c>
      <c r="AL25" s="17">
        <f t="shared" si="19"/>
        <v>47.308146399055488</v>
      </c>
      <c r="AM25" s="17">
        <f t="shared" si="20"/>
        <v>0.28000000000000114</v>
      </c>
      <c r="AN25" s="16">
        <v>50</v>
      </c>
      <c r="AO25" s="16">
        <f t="shared" si="21"/>
        <v>52.774613506916189</v>
      </c>
      <c r="AP25" s="17">
        <v>42.44</v>
      </c>
      <c r="AQ25" s="17">
        <f t="shared" si="22"/>
        <v>47.100591715976329</v>
      </c>
      <c r="AR25" s="17">
        <f t="shared" si="23"/>
        <v>-7.5600000000000023</v>
      </c>
      <c r="AS25" s="17">
        <f t="shared" si="24"/>
        <v>43.811249999999994</v>
      </c>
      <c r="AT25" s="17">
        <f t="shared" si="25"/>
        <v>52.339880663845712</v>
      </c>
      <c r="AU25" s="17">
        <f t="shared" si="25"/>
        <v>40.346250000000005</v>
      </c>
      <c r="AV25" s="17">
        <f t="shared" si="25"/>
        <v>49.552288654863105</v>
      </c>
      <c r="AW25" s="17">
        <f t="shared" si="26"/>
        <v>-3.4649999999999892</v>
      </c>
      <c r="AX25" s="17">
        <f t="shared" si="26"/>
        <v>-2.7875920089826067</v>
      </c>
      <c r="AY25" s="18">
        <v>4</v>
      </c>
    </row>
    <row r="26" spans="1:51">
      <c r="A26" s="15">
        <v>6</v>
      </c>
      <c r="B26" s="15">
        <v>24</v>
      </c>
      <c r="C26" s="15" t="s">
        <v>27</v>
      </c>
      <c r="D26" s="15">
        <v>9</v>
      </c>
      <c r="E26" s="16">
        <v>55.36</v>
      </c>
      <c r="F26" s="16">
        <f t="shared" si="0"/>
        <v>50.928319623971795</v>
      </c>
      <c r="G26" s="17">
        <v>48.69</v>
      </c>
      <c r="H26" s="17">
        <f t="shared" si="1"/>
        <v>53.375858684985275</v>
      </c>
      <c r="I26" s="17">
        <f t="shared" si="2"/>
        <v>-6.6700000000000017</v>
      </c>
      <c r="J26" s="16">
        <v>47</v>
      </c>
      <c r="K26" s="16">
        <f t="shared" si="3"/>
        <v>51.931623931623932</v>
      </c>
      <c r="L26" s="17">
        <v>48.22</v>
      </c>
      <c r="M26" s="17">
        <f t="shared" si="4"/>
        <v>59.264555669050054</v>
      </c>
      <c r="N26" s="17">
        <f t="shared" si="5"/>
        <v>1.2199999999999989</v>
      </c>
      <c r="O26" s="16">
        <v>23.8</v>
      </c>
      <c r="P26" s="16">
        <f t="shared" si="6"/>
        <v>47.151335311572701</v>
      </c>
      <c r="Q26" s="17">
        <v>28.44</v>
      </c>
      <c r="R26" s="17">
        <f t="shared" si="7"/>
        <v>49.368863955119217</v>
      </c>
      <c r="S26" s="17">
        <f t="shared" si="8"/>
        <v>4.6400000000000006</v>
      </c>
      <c r="T26" s="16">
        <v>20.48</v>
      </c>
      <c r="U26" s="16">
        <f t="shared" si="9"/>
        <v>45.28132992327366</v>
      </c>
      <c r="V26" s="17">
        <v>26.22</v>
      </c>
      <c r="W26" s="17">
        <f t="shared" si="10"/>
        <v>52.749391727493915</v>
      </c>
      <c r="X26" s="17">
        <f t="shared" si="11"/>
        <v>5.7399999999999984</v>
      </c>
      <c r="Y26" s="16">
        <v>37.200000000000003</v>
      </c>
      <c r="Z26" s="16">
        <f t="shared" si="12"/>
        <v>53.483947681331749</v>
      </c>
      <c r="AA26" s="17">
        <v>47.33</v>
      </c>
      <c r="AB26" s="17">
        <f t="shared" si="13"/>
        <v>59.42014242115971</v>
      </c>
      <c r="AC26" s="17">
        <f t="shared" si="14"/>
        <v>10.129999999999995</v>
      </c>
      <c r="AD26" s="16">
        <v>53.75</v>
      </c>
      <c r="AE26" s="16">
        <f t="shared" si="15"/>
        <v>47.134670487106021</v>
      </c>
      <c r="AF26" s="17">
        <v>66.39</v>
      </c>
      <c r="AG26" s="15">
        <f t="shared" si="16"/>
        <v>54.614624505928859</v>
      </c>
      <c r="AH26" s="17">
        <f t="shared" si="17"/>
        <v>12.64</v>
      </c>
      <c r="AI26" s="16">
        <v>45.25</v>
      </c>
      <c r="AJ26" s="16">
        <f t="shared" si="18"/>
        <v>53.708920187793424</v>
      </c>
      <c r="AK26" s="17">
        <v>43.89</v>
      </c>
      <c r="AL26" s="17">
        <f t="shared" si="19"/>
        <v>49.929161747343564</v>
      </c>
      <c r="AM26" s="17">
        <f t="shared" si="20"/>
        <v>-1.3599999999999994</v>
      </c>
      <c r="AN26" s="16">
        <v>49.4</v>
      </c>
      <c r="AO26" s="16">
        <f t="shared" si="21"/>
        <v>52.286411716842956</v>
      </c>
      <c r="AP26" s="17">
        <v>54.89</v>
      </c>
      <c r="AQ26" s="17">
        <f t="shared" si="22"/>
        <v>57.624683009298394</v>
      </c>
      <c r="AR26" s="17">
        <f t="shared" si="23"/>
        <v>5.490000000000002</v>
      </c>
      <c r="AS26" s="17">
        <f t="shared" si="24"/>
        <v>41.529999999999994</v>
      </c>
      <c r="AT26" s="17">
        <f t="shared" si="25"/>
        <v>50.23831985793953</v>
      </c>
      <c r="AU26" s="17">
        <f t="shared" si="25"/>
        <v>45.508749999999992</v>
      </c>
      <c r="AV26" s="17">
        <f t="shared" si="25"/>
        <v>54.543410215047381</v>
      </c>
      <c r="AW26" s="17">
        <f t="shared" si="26"/>
        <v>3.978749999999998</v>
      </c>
      <c r="AX26" s="17">
        <f t="shared" si="26"/>
        <v>4.3050903571078507</v>
      </c>
      <c r="AY26" s="18">
        <v>6</v>
      </c>
    </row>
    <row r="27" spans="1:51">
      <c r="A27" s="15">
        <v>1</v>
      </c>
      <c r="B27" s="15">
        <v>25</v>
      </c>
      <c r="C27" s="15" t="s">
        <v>4</v>
      </c>
      <c r="D27" s="15">
        <v>8</v>
      </c>
      <c r="E27" s="16">
        <v>54</v>
      </c>
      <c r="F27" s="16">
        <f t="shared" si="0"/>
        <v>49.330199764982375</v>
      </c>
      <c r="G27" s="17">
        <v>43.68</v>
      </c>
      <c r="H27" s="17">
        <f t="shared" si="1"/>
        <v>48.459273797841021</v>
      </c>
      <c r="I27" s="17">
        <f t="shared" si="2"/>
        <v>-10.32</v>
      </c>
      <c r="J27" s="16">
        <v>47.5</v>
      </c>
      <c r="K27" s="16">
        <f t="shared" si="3"/>
        <v>52.358974358974358</v>
      </c>
      <c r="L27" s="17">
        <v>43</v>
      </c>
      <c r="M27" s="17">
        <f t="shared" si="4"/>
        <v>53.932584269662925</v>
      </c>
      <c r="N27" s="17">
        <f t="shared" si="5"/>
        <v>-4.5</v>
      </c>
      <c r="O27" s="16">
        <v>24.88</v>
      </c>
      <c r="P27" s="16">
        <f t="shared" si="6"/>
        <v>48.753709198813056</v>
      </c>
      <c r="Q27" s="17">
        <v>30.75</v>
      </c>
      <c r="R27" s="17">
        <f t="shared" si="7"/>
        <v>52.608695652173914</v>
      </c>
      <c r="S27" s="17">
        <f t="shared" si="8"/>
        <v>5.870000000000001</v>
      </c>
      <c r="T27" s="16">
        <v>22.95</v>
      </c>
      <c r="U27" s="16">
        <f t="shared" si="9"/>
        <v>48.439897698209712</v>
      </c>
      <c r="V27" s="17">
        <v>20.5</v>
      </c>
      <c r="W27" s="17">
        <f t="shared" si="10"/>
        <v>45.790754257907544</v>
      </c>
      <c r="X27" s="17">
        <f t="shared" si="11"/>
        <v>-2.4499999999999993</v>
      </c>
      <c r="Y27" s="16">
        <v>29.63</v>
      </c>
      <c r="Z27" s="16">
        <f t="shared" si="12"/>
        <v>44.482758620689651</v>
      </c>
      <c r="AA27" s="17">
        <v>31.25</v>
      </c>
      <c r="AB27" s="17">
        <f t="shared" si="13"/>
        <v>43.062054933875892</v>
      </c>
      <c r="AC27" s="17">
        <f t="shared" si="14"/>
        <v>1.620000000000001</v>
      </c>
      <c r="AD27" s="16">
        <v>55.78</v>
      </c>
      <c r="AE27" s="16">
        <f t="shared" si="15"/>
        <v>49.073543457497614</v>
      </c>
      <c r="AF27" s="17">
        <v>57.81</v>
      </c>
      <c r="AG27" s="15">
        <f t="shared" si="16"/>
        <v>46.13636363636364</v>
      </c>
      <c r="AH27" s="17">
        <f t="shared" si="17"/>
        <v>2.0300000000000011</v>
      </c>
      <c r="AI27" s="16">
        <v>42.66</v>
      </c>
      <c r="AJ27" s="16">
        <f t="shared" si="18"/>
        <v>50.669014084507033</v>
      </c>
      <c r="AK27" s="17">
        <v>45.31</v>
      </c>
      <c r="AL27" s="17">
        <f t="shared" si="19"/>
        <v>51.605667060212511</v>
      </c>
      <c r="AM27" s="17">
        <f t="shared" si="20"/>
        <v>2.6500000000000057</v>
      </c>
      <c r="AN27" s="16">
        <v>46.63</v>
      </c>
      <c r="AO27" s="16">
        <f t="shared" si="21"/>
        <v>50.032546786004879</v>
      </c>
      <c r="AP27" s="17">
        <v>47.75</v>
      </c>
      <c r="AQ27" s="17">
        <f t="shared" si="22"/>
        <v>51.589180050718511</v>
      </c>
      <c r="AR27" s="17">
        <f t="shared" si="23"/>
        <v>1.1199999999999974</v>
      </c>
      <c r="AS27" s="17">
        <f t="shared" si="24"/>
        <v>40.503749999999997</v>
      </c>
      <c r="AT27" s="17">
        <f t="shared" si="25"/>
        <v>49.142580496209831</v>
      </c>
      <c r="AU27" s="17">
        <f t="shared" si="25"/>
        <v>40.006250000000001</v>
      </c>
      <c r="AV27" s="17">
        <f t="shared" si="25"/>
        <v>49.148071707344499</v>
      </c>
      <c r="AW27" s="17">
        <f t="shared" si="26"/>
        <v>-0.49749999999999517</v>
      </c>
      <c r="AX27" s="17">
        <f t="shared" si="26"/>
        <v>5.4912111346681058E-3</v>
      </c>
      <c r="AY27" s="18">
        <v>5</v>
      </c>
    </row>
    <row r="28" spans="1:51">
      <c r="A28" s="15">
        <v>6</v>
      </c>
      <c r="B28" s="15">
        <v>26</v>
      </c>
      <c r="C28" s="15" t="s">
        <v>26</v>
      </c>
      <c r="D28" s="15">
        <v>19</v>
      </c>
      <c r="E28" s="16">
        <v>47.49</v>
      </c>
      <c r="F28" s="16">
        <f t="shared" si="0"/>
        <v>41.680376028202119</v>
      </c>
      <c r="G28" s="17">
        <v>41.08</v>
      </c>
      <c r="H28" s="17">
        <f t="shared" si="1"/>
        <v>45.907752698724238</v>
      </c>
      <c r="I28" s="17">
        <f t="shared" si="2"/>
        <v>-6.4100000000000037</v>
      </c>
      <c r="J28" s="16">
        <v>39.270000000000003</v>
      </c>
      <c r="K28" s="16">
        <f t="shared" si="3"/>
        <v>45.324786324786324</v>
      </c>
      <c r="L28" s="17">
        <v>36.74</v>
      </c>
      <c r="M28" s="17">
        <f t="shared" si="4"/>
        <v>47.538304392236981</v>
      </c>
      <c r="N28" s="17">
        <f t="shared" si="5"/>
        <v>-2.5300000000000011</v>
      </c>
      <c r="O28" s="16">
        <v>28.55</v>
      </c>
      <c r="P28" s="16">
        <f t="shared" si="6"/>
        <v>54.198813056379826</v>
      </c>
      <c r="Q28" s="17">
        <v>28.74</v>
      </c>
      <c r="R28" s="17">
        <f t="shared" si="7"/>
        <v>49.789621318373065</v>
      </c>
      <c r="S28" s="17">
        <f t="shared" si="8"/>
        <v>0.18999999999999773</v>
      </c>
      <c r="T28" s="16">
        <v>24.44</v>
      </c>
      <c r="U28" s="16">
        <f t="shared" si="9"/>
        <v>50.345268542199491</v>
      </c>
      <c r="V28" s="17">
        <v>18.989999999999998</v>
      </c>
      <c r="W28" s="17">
        <f t="shared" si="10"/>
        <v>43.953771289537713</v>
      </c>
      <c r="X28" s="17">
        <f t="shared" si="11"/>
        <v>-5.4500000000000028</v>
      </c>
      <c r="Y28" s="16">
        <v>33.64</v>
      </c>
      <c r="Z28" s="16">
        <f t="shared" si="12"/>
        <v>49.250891795481564</v>
      </c>
      <c r="AA28" s="17">
        <v>38</v>
      </c>
      <c r="AB28" s="17">
        <f t="shared" si="13"/>
        <v>49.928789420142422</v>
      </c>
      <c r="AC28" s="17">
        <f t="shared" si="14"/>
        <v>4.3599999999999994</v>
      </c>
      <c r="AD28" s="16">
        <v>50.23</v>
      </c>
      <c r="AE28" s="16">
        <f t="shared" si="15"/>
        <v>43.772683858643745</v>
      </c>
      <c r="AF28" s="17">
        <v>59.61</v>
      </c>
      <c r="AG28" s="15">
        <f t="shared" si="16"/>
        <v>47.915019762845851</v>
      </c>
      <c r="AH28" s="17">
        <f t="shared" si="17"/>
        <v>9.3800000000000026</v>
      </c>
      <c r="AI28" s="16">
        <v>37.5</v>
      </c>
      <c r="AJ28" s="16">
        <f t="shared" si="18"/>
        <v>44.612676056338024</v>
      </c>
      <c r="AK28" s="17">
        <v>42.11</v>
      </c>
      <c r="AL28" s="17">
        <f t="shared" si="19"/>
        <v>47.827626918536005</v>
      </c>
      <c r="AM28" s="17">
        <f t="shared" si="20"/>
        <v>4.6099999999999994</v>
      </c>
      <c r="AN28" s="16">
        <v>41.09</v>
      </c>
      <c r="AO28" s="16">
        <f t="shared" si="21"/>
        <v>45.524816924328725</v>
      </c>
      <c r="AP28" s="17">
        <v>41.47</v>
      </c>
      <c r="AQ28" s="17">
        <f t="shared" si="22"/>
        <v>46.280642434488591</v>
      </c>
      <c r="AR28" s="17">
        <f t="shared" si="23"/>
        <v>0.37999999999999545</v>
      </c>
      <c r="AS28" s="17">
        <f t="shared" si="24"/>
        <v>37.776250000000005</v>
      </c>
      <c r="AT28" s="17">
        <f t="shared" si="25"/>
        <v>46.838789073294976</v>
      </c>
      <c r="AU28" s="17">
        <f t="shared" si="25"/>
        <v>38.342500000000001</v>
      </c>
      <c r="AV28" s="17">
        <f t="shared" si="25"/>
        <v>47.392691029360613</v>
      </c>
      <c r="AW28" s="17">
        <f t="shared" si="26"/>
        <v>0.56624999999999659</v>
      </c>
      <c r="AX28" s="17">
        <f t="shared" si="26"/>
        <v>0.55390195606563708</v>
      </c>
      <c r="AY28" s="18">
        <v>5</v>
      </c>
    </row>
    <row r="29" spans="1:51">
      <c r="A29" s="15">
        <v>2</v>
      </c>
      <c r="B29" s="15">
        <v>27</v>
      </c>
      <c r="C29" s="15" t="s">
        <v>5</v>
      </c>
      <c r="D29" s="15">
        <v>18</v>
      </c>
      <c r="E29" s="16">
        <v>55.23</v>
      </c>
      <c r="F29" s="16">
        <f t="shared" si="0"/>
        <v>50.77555816686251</v>
      </c>
      <c r="G29" s="17">
        <v>45.32</v>
      </c>
      <c r="H29" s="17">
        <f t="shared" si="1"/>
        <v>50.068694798822378</v>
      </c>
      <c r="I29" s="17">
        <f t="shared" si="2"/>
        <v>-9.9099999999999966</v>
      </c>
      <c r="J29" s="16">
        <v>44.39</v>
      </c>
      <c r="K29" s="16">
        <f t="shared" si="3"/>
        <v>49.700854700854698</v>
      </c>
      <c r="L29" s="17">
        <v>42</v>
      </c>
      <c r="M29" s="17">
        <f t="shared" si="4"/>
        <v>52.911133810010213</v>
      </c>
      <c r="N29" s="17">
        <f t="shared" si="5"/>
        <v>-2.3900000000000006</v>
      </c>
      <c r="O29" s="16">
        <v>24.87</v>
      </c>
      <c r="P29" s="16">
        <f t="shared" si="6"/>
        <v>48.738872403560833</v>
      </c>
      <c r="Q29" s="17">
        <v>33.33</v>
      </c>
      <c r="R29" s="17">
        <f t="shared" si="7"/>
        <v>56.22720897615708</v>
      </c>
      <c r="S29" s="17">
        <f t="shared" si="8"/>
        <v>8.4599999999999973</v>
      </c>
      <c r="T29" s="16">
        <v>24.17</v>
      </c>
      <c r="U29" s="16">
        <f t="shared" si="9"/>
        <v>50</v>
      </c>
      <c r="V29" s="17">
        <v>23.38</v>
      </c>
      <c r="W29" s="17">
        <f t="shared" si="10"/>
        <v>49.29440389294404</v>
      </c>
      <c r="X29" s="17">
        <f t="shared" si="11"/>
        <v>-0.7900000000000027</v>
      </c>
      <c r="Y29" s="16">
        <v>32.090000000000003</v>
      </c>
      <c r="Z29" s="16">
        <f t="shared" si="12"/>
        <v>47.407847800237811</v>
      </c>
      <c r="AA29" s="17">
        <v>39.11</v>
      </c>
      <c r="AB29" s="17">
        <f t="shared" si="13"/>
        <v>51.057985757884026</v>
      </c>
      <c r="AC29" s="17">
        <f t="shared" si="14"/>
        <v>7.019999999999996</v>
      </c>
      <c r="AD29" s="16">
        <v>54.62</v>
      </c>
      <c r="AE29" s="16">
        <f t="shared" si="15"/>
        <v>47.965616045845273</v>
      </c>
      <c r="AF29" s="17">
        <v>64.58</v>
      </c>
      <c r="AG29" s="15">
        <f t="shared" si="16"/>
        <v>52.826086956521742</v>
      </c>
      <c r="AH29" s="17">
        <f t="shared" si="17"/>
        <v>9.9600000000000009</v>
      </c>
      <c r="AI29" s="16">
        <v>40.49</v>
      </c>
      <c r="AJ29" s="16">
        <f t="shared" si="18"/>
        <v>48.122065727699528</v>
      </c>
      <c r="AK29" s="17">
        <v>42.64</v>
      </c>
      <c r="AL29" s="17">
        <f t="shared" si="19"/>
        <v>48.45336481700118</v>
      </c>
      <c r="AM29" s="17">
        <f t="shared" si="20"/>
        <v>2.1499999999999986</v>
      </c>
      <c r="AN29" s="16">
        <v>46.35</v>
      </c>
      <c r="AO29" s="16">
        <f t="shared" si="21"/>
        <v>49.804719283970705</v>
      </c>
      <c r="AP29" s="17">
        <v>45.78</v>
      </c>
      <c r="AQ29" s="17">
        <f t="shared" si="22"/>
        <v>49.92392223161454</v>
      </c>
      <c r="AR29" s="17">
        <f t="shared" si="23"/>
        <v>-0.57000000000000028</v>
      </c>
      <c r="AS29" s="17">
        <f t="shared" si="24"/>
        <v>40.276250000000005</v>
      </c>
      <c r="AT29" s="17">
        <f t="shared" si="25"/>
        <v>49.064441766128922</v>
      </c>
      <c r="AU29" s="17">
        <f t="shared" si="25"/>
        <v>42.017499999999998</v>
      </c>
      <c r="AV29" s="17">
        <f t="shared" si="25"/>
        <v>51.345350155119398</v>
      </c>
      <c r="AW29" s="17">
        <f t="shared" si="26"/>
        <v>1.7412499999999937</v>
      </c>
      <c r="AX29" s="17">
        <f t="shared" si="26"/>
        <v>2.2809083889904755</v>
      </c>
      <c r="AY29" s="18">
        <v>4</v>
      </c>
    </row>
    <row r="30" spans="1:51">
      <c r="A30" s="15">
        <v>5</v>
      </c>
      <c r="B30" s="15">
        <v>28</v>
      </c>
      <c r="C30" s="15" t="s">
        <v>19</v>
      </c>
      <c r="D30" s="15">
        <v>1</v>
      </c>
      <c r="E30" s="16">
        <v>58.4</v>
      </c>
      <c r="F30" s="16">
        <f t="shared" si="0"/>
        <v>54.500587544065802</v>
      </c>
      <c r="G30" s="17">
        <v>63.9</v>
      </c>
      <c r="H30" s="17">
        <f t="shared" si="1"/>
        <v>68.302257114818445</v>
      </c>
      <c r="I30" s="17">
        <f t="shared" si="2"/>
        <v>5.5</v>
      </c>
      <c r="J30" s="16">
        <v>45.14</v>
      </c>
      <c r="K30" s="16">
        <f t="shared" si="3"/>
        <v>50.341880341880341</v>
      </c>
      <c r="L30" s="17">
        <v>72</v>
      </c>
      <c r="M30" s="17">
        <f t="shared" si="4"/>
        <v>83.554647599591419</v>
      </c>
      <c r="N30" s="17">
        <f t="shared" si="5"/>
        <v>26.86</v>
      </c>
      <c r="O30" s="16">
        <v>22.86</v>
      </c>
      <c r="P30" s="16">
        <f t="shared" si="6"/>
        <v>45.7566765578635</v>
      </c>
      <c r="Q30" s="17">
        <v>40</v>
      </c>
      <c r="R30" s="17">
        <f t="shared" si="7"/>
        <v>65.582047685834496</v>
      </c>
      <c r="S30" s="17">
        <f t="shared" si="8"/>
        <v>17.14</v>
      </c>
      <c r="T30" s="16">
        <v>25.37</v>
      </c>
      <c r="U30" s="16">
        <f t="shared" si="9"/>
        <v>51.534526854219948</v>
      </c>
      <c r="V30" s="17">
        <v>28.8</v>
      </c>
      <c r="W30" s="17">
        <f t="shared" si="10"/>
        <v>55.888077858880777</v>
      </c>
      <c r="X30" s="17">
        <f t="shared" si="11"/>
        <v>3.4299999999999997</v>
      </c>
      <c r="Y30" s="16">
        <v>40</v>
      </c>
      <c r="Z30" s="16">
        <f t="shared" si="12"/>
        <v>56.813317479191433</v>
      </c>
      <c r="AA30" s="17">
        <v>62</v>
      </c>
      <c r="AB30" s="17">
        <f t="shared" si="13"/>
        <v>74.343845371312312</v>
      </c>
      <c r="AC30" s="17">
        <f t="shared" si="14"/>
        <v>22</v>
      </c>
      <c r="AD30" s="16">
        <v>61.79</v>
      </c>
      <c r="AE30" s="16">
        <f t="shared" si="15"/>
        <v>54.813753581661892</v>
      </c>
      <c r="AF30" s="17">
        <v>82.5</v>
      </c>
      <c r="AG30" s="15">
        <f t="shared" si="16"/>
        <v>70.533596837944671</v>
      </c>
      <c r="AH30" s="17">
        <f t="shared" si="17"/>
        <v>20.71</v>
      </c>
      <c r="AI30" s="16">
        <v>45.36</v>
      </c>
      <c r="AJ30" s="16">
        <f t="shared" si="18"/>
        <v>53.838028169014081</v>
      </c>
      <c r="AK30" s="17">
        <v>60</v>
      </c>
      <c r="AL30" s="17">
        <f t="shared" si="19"/>
        <v>68.949232585596221</v>
      </c>
      <c r="AM30" s="17">
        <f t="shared" si="20"/>
        <v>14.64</v>
      </c>
      <c r="AN30" s="16">
        <v>51.43</v>
      </c>
      <c r="AO30" s="16">
        <f t="shared" si="21"/>
        <v>53.938161106590719</v>
      </c>
      <c r="AP30" s="17">
        <v>70</v>
      </c>
      <c r="AQ30" s="17">
        <f t="shared" si="22"/>
        <v>70.397295012679635</v>
      </c>
      <c r="AR30" s="17">
        <f t="shared" si="23"/>
        <v>18.57</v>
      </c>
      <c r="AS30" s="17">
        <f t="shared" si="24"/>
        <v>43.793749999999996</v>
      </c>
      <c r="AT30" s="17">
        <f t="shared" si="25"/>
        <v>52.692116454310963</v>
      </c>
      <c r="AU30" s="17">
        <f t="shared" si="25"/>
        <v>59.900000000000006</v>
      </c>
      <c r="AV30" s="17">
        <f t="shared" si="25"/>
        <v>69.693875008332242</v>
      </c>
      <c r="AW30" s="17">
        <f t="shared" si="26"/>
        <v>16.10625000000001</v>
      </c>
      <c r="AX30" s="17">
        <f t="shared" si="26"/>
        <v>17.001758554021279</v>
      </c>
      <c r="AY30" s="18">
        <v>8</v>
      </c>
    </row>
    <row r="31" spans="1:51">
      <c r="C31" s="15" t="s">
        <v>59</v>
      </c>
      <c r="D31" s="22"/>
    </row>
  </sheetData>
  <mergeCells count="19">
    <mergeCell ref="T1:X1"/>
    <mergeCell ref="Y1:AC1"/>
    <mergeCell ref="AD1:AH1"/>
    <mergeCell ref="A1:A2"/>
    <mergeCell ref="B1:B2"/>
    <mergeCell ref="AW1:AW2"/>
    <mergeCell ref="AX1:AX2"/>
    <mergeCell ref="AY1:AY2"/>
    <mergeCell ref="D1:D2"/>
    <mergeCell ref="C1:C2"/>
    <mergeCell ref="AI1:AM1"/>
    <mergeCell ref="AN1:AR1"/>
    <mergeCell ref="AS1:AS2"/>
    <mergeCell ref="AT1:AT2"/>
    <mergeCell ref="AU1:AU2"/>
    <mergeCell ref="AV1:AV2"/>
    <mergeCell ref="E1:I1"/>
    <mergeCell ref="J1:N1"/>
    <mergeCell ref="O1:S1"/>
  </mergeCells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F31"/>
  <sheetViews>
    <sheetView workbookViewId="0">
      <selection activeCell="AF3" sqref="AF3:AF30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14.625" style="20" customWidth="1"/>
    <col min="4" max="4" width="2.5" style="20" customWidth="1"/>
    <col min="5" max="5" width="4.625" style="20" bestFit="1" customWidth="1"/>
    <col min="6" max="6" width="4.25" style="20" bestFit="1" customWidth="1"/>
    <col min="7" max="7" width="4.625" style="20" bestFit="1" customWidth="1"/>
    <col min="8" max="9" width="4.25" style="20" bestFit="1" customWidth="1"/>
    <col min="10" max="10" width="4.625" style="20" bestFit="1" customWidth="1"/>
    <col min="11" max="15" width="4.25" style="20" bestFit="1" customWidth="1"/>
    <col min="16" max="16" width="3.875" style="20" bestFit="1" customWidth="1"/>
    <col min="17" max="20" width="4.25" style="20" bestFit="1" customWidth="1"/>
    <col min="21" max="22" width="4.625" style="20" bestFit="1" customWidth="1"/>
    <col min="23" max="27" width="4.25" style="20" bestFit="1" customWidth="1"/>
    <col min="28" max="28" width="4.625" style="20" bestFit="1" customWidth="1"/>
    <col min="29" max="29" width="5.5" style="20" bestFit="1" customWidth="1"/>
    <col min="30" max="30" width="5" style="20" bestFit="1" customWidth="1"/>
    <col min="31" max="31" width="4.5" style="20" customWidth="1"/>
    <col min="32" max="32" width="3.125" style="20" bestFit="1" customWidth="1"/>
  </cols>
  <sheetData>
    <row r="1" spans="1:32">
      <c r="A1" s="26" t="s">
        <v>28</v>
      </c>
      <c r="B1" s="99" t="s">
        <v>60</v>
      </c>
      <c r="C1" s="99" t="s">
        <v>30</v>
      </c>
      <c r="D1" s="99" t="s">
        <v>70</v>
      </c>
      <c r="E1" s="101" t="s">
        <v>31</v>
      </c>
      <c r="F1" s="101"/>
      <c r="G1" s="101"/>
      <c r="H1" s="101" t="s">
        <v>32</v>
      </c>
      <c r="I1" s="101"/>
      <c r="J1" s="101"/>
      <c r="K1" s="101" t="s">
        <v>33</v>
      </c>
      <c r="L1" s="101"/>
      <c r="M1" s="101"/>
      <c r="N1" s="101" t="s">
        <v>34</v>
      </c>
      <c r="O1" s="101"/>
      <c r="P1" s="101"/>
      <c r="Q1" s="101" t="s">
        <v>35</v>
      </c>
      <c r="R1" s="101"/>
      <c r="S1" s="101"/>
      <c r="T1" s="101" t="s">
        <v>37</v>
      </c>
      <c r="U1" s="101"/>
      <c r="V1" s="101"/>
      <c r="W1" s="101" t="s">
        <v>38</v>
      </c>
      <c r="X1" s="101"/>
      <c r="Y1" s="101"/>
      <c r="Z1" s="101" t="s">
        <v>39</v>
      </c>
      <c r="AA1" s="101"/>
      <c r="AB1" s="101"/>
      <c r="AC1" s="102" t="s">
        <v>65</v>
      </c>
      <c r="AD1" s="102" t="s">
        <v>64</v>
      </c>
      <c r="AE1" s="102" t="s">
        <v>61</v>
      </c>
      <c r="AF1" s="102" t="s">
        <v>62</v>
      </c>
    </row>
    <row r="2" spans="1:32">
      <c r="A2" s="27"/>
      <c r="B2" s="100"/>
      <c r="C2" s="100"/>
      <c r="D2" s="100"/>
      <c r="E2" s="13" t="s">
        <v>40</v>
      </c>
      <c r="F2" s="13" t="s">
        <v>63</v>
      </c>
      <c r="G2" s="14" t="s">
        <v>61</v>
      </c>
      <c r="H2" s="13" t="s">
        <v>40</v>
      </c>
      <c r="I2" s="13" t="s">
        <v>63</v>
      </c>
      <c r="J2" s="14" t="s">
        <v>61</v>
      </c>
      <c r="K2" s="13" t="s">
        <v>40</v>
      </c>
      <c r="L2" s="13" t="s">
        <v>63</v>
      </c>
      <c r="M2" s="14" t="s">
        <v>61</v>
      </c>
      <c r="N2" s="13" t="s">
        <v>40</v>
      </c>
      <c r="O2" s="13" t="s">
        <v>63</v>
      </c>
      <c r="P2" s="14" t="s">
        <v>61</v>
      </c>
      <c r="Q2" s="13" t="s">
        <v>40</v>
      </c>
      <c r="R2" s="13" t="s">
        <v>63</v>
      </c>
      <c r="S2" s="14" t="s">
        <v>61</v>
      </c>
      <c r="T2" s="13" t="s">
        <v>40</v>
      </c>
      <c r="U2" s="13" t="s">
        <v>63</v>
      </c>
      <c r="V2" s="14" t="s">
        <v>61</v>
      </c>
      <c r="W2" s="13" t="s">
        <v>40</v>
      </c>
      <c r="X2" s="13" t="s">
        <v>63</v>
      </c>
      <c r="Y2" s="14" t="s">
        <v>61</v>
      </c>
      <c r="Z2" s="13" t="s">
        <v>40</v>
      </c>
      <c r="AA2" s="13" t="s">
        <v>63</v>
      </c>
      <c r="AB2" s="14" t="s">
        <v>61</v>
      </c>
      <c r="AC2" s="102"/>
      <c r="AD2" s="102"/>
      <c r="AE2" s="102"/>
      <c r="AF2" s="102"/>
    </row>
    <row r="3" spans="1:32">
      <c r="A3" s="15">
        <v>5</v>
      </c>
      <c r="B3" s="15">
        <v>1</v>
      </c>
      <c r="C3" s="15" t="s">
        <v>20</v>
      </c>
      <c r="D3" s="15">
        <v>6</v>
      </c>
      <c r="E3" s="16">
        <v>49.12</v>
      </c>
      <c r="F3" s="17">
        <v>33.78</v>
      </c>
      <c r="G3" s="17">
        <f t="shared" ref="G3:G30" si="0">F3-E3</f>
        <v>-15.339999999999996</v>
      </c>
      <c r="H3" s="16">
        <v>40.200000000000003</v>
      </c>
      <c r="I3" s="17">
        <v>36.33</v>
      </c>
      <c r="J3" s="17">
        <f>I3-H3</f>
        <v>-3.8700000000000045</v>
      </c>
      <c r="K3" s="16">
        <v>24.2</v>
      </c>
      <c r="L3" s="17">
        <v>25.67</v>
      </c>
      <c r="M3" s="17">
        <f>L3-K3</f>
        <v>1.4700000000000024</v>
      </c>
      <c r="N3" s="16">
        <v>19.84</v>
      </c>
      <c r="O3" s="17">
        <v>19.329999999999998</v>
      </c>
      <c r="P3" s="17">
        <f>O3-N3</f>
        <v>-0.51000000000000156</v>
      </c>
      <c r="Q3" s="16">
        <v>28.4</v>
      </c>
      <c r="R3" s="17">
        <v>32.33</v>
      </c>
      <c r="S3" s="17">
        <f>R3-Q3</f>
        <v>3.9299999999999997</v>
      </c>
      <c r="T3" s="16">
        <v>53.75</v>
      </c>
      <c r="U3" s="19">
        <v>50.42</v>
      </c>
      <c r="V3" s="17">
        <f>U3-T3</f>
        <v>-3.3299999999999983</v>
      </c>
      <c r="W3" s="16">
        <v>41.25</v>
      </c>
      <c r="X3" s="17">
        <v>37.92</v>
      </c>
      <c r="Y3" s="17">
        <f>X3-W3</f>
        <v>-3.3299999999999983</v>
      </c>
      <c r="Z3" s="16">
        <v>40.200000000000003</v>
      </c>
      <c r="AA3" s="17">
        <v>32.67</v>
      </c>
      <c r="AB3" s="17">
        <f>AA3-Z3</f>
        <v>-7.5300000000000011</v>
      </c>
      <c r="AC3" s="17">
        <f>(E3+H3+K3+N3+Q3+T3+W3+Z3)/8</f>
        <v>37.119999999999997</v>
      </c>
      <c r="AD3" s="17">
        <f>(F3+I3+L3+O3+R3+U3+X3+AA3)/8</f>
        <v>33.556250000000006</v>
      </c>
      <c r="AE3" s="17">
        <f>AD3-AC3</f>
        <v>-3.5637499999999918</v>
      </c>
      <c r="AF3" s="18">
        <v>2</v>
      </c>
    </row>
    <row r="4" spans="1:32">
      <c r="A4" s="15">
        <v>5</v>
      </c>
      <c r="B4" s="15">
        <v>2</v>
      </c>
      <c r="C4" s="15" t="s">
        <v>21</v>
      </c>
      <c r="D4" s="15">
        <v>5</v>
      </c>
      <c r="E4" s="16">
        <v>54.4</v>
      </c>
      <c r="F4" s="17">
        <v>44.28</v>
      </c>
      <c r="G4" s="17">
        <f t="shared" si="0"/>
        <v>-10.119999999999997</v>
      </c>
      <c r="H4" s="16">
        <v>47.17</v>
      </c>
      <c r="I4" s="17">
        <v>37.6</v>
      </c>
      <c r="J4" s="17">
        <f t="shared" ref="J4:J30" si="1">I4-H4</f>
        <v>-9.57</v>
      </c>
      <c r="K4" s="16">
        <v>27.5</v>
      </c>
      <c r="L4" s="17">
        <v>34.799999999999997</v>
      </c>
      <c r="M4" s="17">
        <f t="shared" ref="M4:M30" si="2">L4-K4</f>
        <v>7.2999999999999972</v>
      </c>
      <c r="N4" s="16">
        <v>22.13</v>
      </c>
      <c r="O4" s="17">
        <v>19.68</v>
      </c>
      <c r="P4" s="17">
        <f t="shared" ref="P4:P30" si="3">O4-N4</f>
        <v>-2.4499999999999993</v>
      </c>
      <c r="Q4" s="16">
        <v>31</v>
      </c>
      <c r="R4" s="17">
        <v>33.6</v>
      </c>
      <c r="S4" s="17">
        <f t="shared" ref="S4:S30" si="4">R4-Q4</f>
        <v>2.6000000000000014</v>
      </c>
      <c r="T4" s="16">
        <v>57.08</v>
      </c>
      <c r="U4" s="19">
        <v>63.5</v>
      </c>
      <c r="V4" s="17">
        <f t="shared" ref="V4:V30" si="5">U4-T4</f>
        <v>6.4200000000000017</v>
      </c>
      <c r="W4" s="16">
        <v>42.92</v>
      </c>
      <c r="X4" s="17">
        <v>43.5</v>
      </c>
      <c r="Y4" s="17">
        <f t="shared" ref="Y4:Y30" si="6">X4-W4</f>
        <v>0.57999999999999829</v>
      </c>
      <c r="Z4" s="16">
        <v>48.17</v>
      </c>
      <c r="AA4" s="17">
        <v>44</v>
      </c>
      <c r="AB4" s="17">
        <f t="shared" ref="AB4:AB30" si="7">AA4-Z4</f>
        <v>-4.1700000000000017</v>
      </c>
      <c r="AC4" s="17">
        <f t="shared" ref="AC4:AC30" si="8">(E4+H4+K4+N4+Q4+T4+W4+Z4)/8</f>
        <v>41.296250000000001</v>
      </c>
      <c r="AD4" s="17">
        <f t="shared" ref="AD4:AD30" si="9">(F4+I4+L4+O4+R4+U4+X4+AA4)/8</f>
        <v>40.119999999999997</v>
      </c>
      <c r="AE4" s="17">
        <f t="shared" ref="AE4:AE30" si="10">AD4-AC4</f>
        <v>-1.1762500000000031</v>
      </c>
      <c r="AF4" s="18">
        <v>4</v>
      </c>
    </row>
    <row r="5" spans="1:32">
      <c r="A5" s="15">
        <v>5</v>
      </c>
      <c r="B5" s="15">
        <v>3</v>
      </c>
      <c r="C5" s="15" t="s">
        <v>22</v>
      </c>
      <c r="D5" s="15">
        <v>9</v>
      </c>
      <c r="E5" s="16">
        <v>56.8</v>
      </c>
      <c r="F5" s="17">
        <v>46.51</v>
      </c>
      <c r="G5" s="17">
        <f t="shared" si="0"/>
        <v>-10.29</v>
      </c>
      <c r="H5" s="16">
        <v>44.86</v>
      </c>
      <c r="I5" s="17">
        <v>37.78</v>
      </c>
      <c r="J5" s="17">
        <f t="shared" si="1"/>
        <v>-7.0799999999999983</v>
      </c>
      <c r="K5" s="16">
        <v>25.71</v>
      </c>
      <c r="L5" s="17">
        <v>30.89</v>
      </c>
      <c r="M5" s="17">
        <f t="shared" si="2"/>
        <v>5.18</v>
      </c>
      <c r="N5" s="16">
        <v>28.91</v>
      </c>
      <c r="O5" s="17">
        <v>26.49</v>
      </c>
      <c r="P5" s="17">
        <f t="shared" si="3"/>
        <v>-2.4200000000000017</v>
      </c>
      <c r="Q5" s="16">
        <v>36</v>
      </c>
      <c r="R5" s="17">
        <v>31.56</v>
      </c>
      <c r="S5" s="17">
        <f t="shared" si="4"/>
        <v>-4.4400000000000013</v>
      </c>
      <c r="T5" s="16">
        <v>55</v>
      </c>
      <c r="U5" s="19">
        <v>60</v>
      </c>
      <c r="V5" s="17">
        <f t="shared" si="5"/>
        <v>5</v>
      </c>
      <c r="W5" s="16">
        <v>43.57</v>
      </c>
      <c r="X5" s="17">
        <v>43.61</v>
      </c>
      <c r="Y5" s="17">
        <f t="shared" si="6"/>
        <v>3.9999999999999147E-2</v>
      </c>
      <c r="Z5" s="16">
        <v>50</v>
      </c>
      <c r="AA5" s="17">
        <v>45.56</v>
      </c>
      <c r="AB5" s="17">
        <f t="shared" si="7"/>
        <v>-4.4399999999999977</v>
      </c>
      <c r="AC5" s="17">
        <f t="shared" si="8"/>
        <v>42.606250000000003</v>
      </c>
      <c r="AD5" s="17">
        <f t="shared" si="9"/>
        <v>40.299999999999997</v>
      </c>
      <c r="AE5" s="17">
        <f t="shared" si="10"/>
        <v>-2.3062500000000057</v>
      </c>
      <c r="AF5" s="18">
        <v>3</v>
      </c>
    </row>
    <row r="6" spans="1:32">
      <c r="A6" s="15">
        <v>2</v>
      </c>
      <c r="B6" s="15">
        <v>4</v>
      </c>
      <c r="C6" s="15" t="s">
        <v>6</v>
      </c>
      <c r="D6" s="15">
        <v>12</v>
      </c>
      <c r="E6" s="16">
        <v>59.89</v>
      </c>
      <c r="F6" s="17">
        <v>45.65</v>
      </c>
      <c r="G6" s="17">
        <f t="shared" si="0"/>
        <v>-14.240000000000002</v>
      </c>
      <c r="H6" s="16">
        <v>49.57</v>
      </c>
      <c r="I6" s="17">
        <v>40</v>
      </c>
      <c r="J6" s="17">
        <f t="shared" si="1"/>
        <v>-9.57</v>
      </c>
      <c r="K6" s="16">
        <v>31</v>
      </c>
      <c r="L6" s="17">
        <v>33.33</v>
      </c>
      <c r="M6" s="17">
        <f t="shared" si="2"/>
        <v>2.3299999999999983</v>
      </c>
      <c r="N6" s="16">
        <v>27.2</v>
      </c>
      <c r="O6" s="17">
        <v>23.73</v>
      </c>
      <c r="P6" s="17">
        <f t="shared" si="3"/>
        <v>-3.4699999999999989</v>
      </c>
      <c r="Q6" s="16">
        <v>39.29</v>
      </c>
      <c r="R6" s="17">
        <v>37.17</v>
      </c>
      <c r="S6" s="17">
        <f t="shared" si="4"/>
        <v>-2.1199999999999974</v>
      </c>
      <c r="T6" s="16">
        <v>58.57</v>
      </c>
      <c r="U6" s="19">
        <v>65.63</v>
      </c>
      <c r="V6" s="17">
        <f t="shared" si="5"/>
        <v>7.0599999999999952</v>
      </c>
      <c r="W6" s="16">
        <v>46.61</v>
      </c>
      <c r="X6" s="17">
        <v>45.63</v>
      </c>
      <c r="Y6" s="17">
        <f t="shared" si="6"/>
        <v>-0.97999999999999687</v>
      </c>
      <c r="Z6" s="16">
        <v>56.29</v>
      </c>
      <c r="AA6" s="17">
        <v>45.67</v>
      </c>
      <c r="AB6" s="17">
        <f t="shared" si="7"/>
        <v>-10.619999999999997</v>
      </c>
      <c r="AC6" s="17">
        <f t="shared" si="8"/>
        <v>46.052500000000002</v>
      </c>
      <c r="AD6" s="17">
        <f t="shared" si="9"/>
        <v>42.10125</v>
      </c>
      <c r="AE6" s="17">
        <f t="shared" si="10"/>
        <v>-3.9512500000000017</v>
      </c>
      <c r="AF6" s="18">
        <v>2</v>
      </c>
    </row>
    <row r="7" spans="1:32">
      <c r="A7" s="15">
        <v>3</v>
      </c>
      <c r="B7" s="15">
        <v>5</v>
      </c>
      <c r="C7" s="15" t="s">
        <v>9</v>
      </c>
      <c r="D7" s="15">
        <v>21</v>
      </c>
      <c r="E7" s="16">
        <v>54.16</v>
      </c>
      <c r="F7" s="17">
        <v>43.03</v>
      </c>
      <c r="G7" s="17">
        <f t="shared" si="0"/>
        <v>-11.129999999999995</v>
      </c>
      <c r="H7" s="16">
        <v>37.83</v>
      </c>
      <c r="I7" s="17">
        <v>34.19</v>
      </c>
      <c r="J7" s="17">
        <f t="shared" si="1"/>
        <v>-3.6400000000000006</v>
      </c>
      <c r="K7" s="16">
        <v>27.13</v>
      </c>
      <c r="L7" s="17">
        <v>26.57</v>
      </c>
      <c r="M7" s="17">
        <f t="shared" si="2"/>
        <v>-0.55999999999999872</v>
      </c>
      <c r="N7" s="16">
        <v>23.17</v>
      </c>
      <c r="O7" s="17">
        <v>25.1</v>
      </c>
      <c r="P7" s="17">
        <f t="shared" si="3"/>
        <v>1.9299999999999997</v>
      </c>
      <c r="Q7" s="16">
        <v>34.520000000000003</v>
      </c>
      <c r="R7" s="17">
        <v>38</v>
      </c>
      <c r="S7" s="17">
        <f t="shared" si="4"/>
        <v>3.4799999999999969</v>
      </c>
      <c r="T7" s="16">
        <v>55.87</v>
      </c>
      <c r="U7" s="19">
        <v>60.71</v>
      </c>
      <c r="V7" s="17">
        <f t="shared" si="5"/>
        <v>4.8400000000000034</v>
      </c>
      <c r="W7" s="16">
        <v>42.39</v>
      </c>
      <c r="X7" s="17">
        <v>42.14</v>
      </c>
      <c r="Y7" s="17">
        <f t="shared" si="6"/>
        <v>-0.25</v>
      </c>
      <c r="Z7" s="16">
        <v>45.83</v>
      </c>
      <c r="AA7" s="17">
        <v>41.43</v>
      </c>
      <c r="AB7" s="17">
        <f t="shared" si="7"/>
        <v>-4.3999999999999986</v>
      </c>
      <c r="AC7" s="17">
        <f t="shared" si="8"/>
        <v>40.112499999999997</v>
      </c>
      <c r="AD7" s="17">
        <f t="shared" si="9"/>
        <v>38.896250000000002</v>
      </c>
      <c r="AE7" s="17">
        <f t="shared" si="10"/>
        <v>-1.2162499999999952</v>
      </c>
      <c r="AF7" s="18">
        <v>3</v>
      </c>
    </row>
    <row r="8" spans="1:32">
      <c r="A8" s="15">
        <v>3</v>
      </c>
      <c r="B8" s="15">
        <v>6</v>
      </c>
      <c r="C8" s="15" t="s">
        <v>13</v>
      </c>
      <c r="D8" s="15">
        <v>27</v>
      </c>
      <c r="E8" s="18">
        <v>52.91</v>
      </c>
      <c r="F8" s="17">
        <v>44.36</v>
      </c>
      <c r="G8" s="17">
        <f t="shared" si="0"/>
        <v>-8.5499999999999972</v>
      </c>
      <c r="H8" s="16">
        <v>41.62</v>
      </c>
      <c r="I8" s="17">
        <v>34</v>
      </c>
      <c r="J8" s="17">
        <f t="shared" si="1"/>
        <v>-7.6199999999999974</v>
      </c>
      <c r="K8" s="16">
        <v>27.3</v>
      </c>
      <c r="L8" s="17">
        <v>27.78</v>
      </c>
      <c r="M8" s="17">
        <f t="shared" si="2"/>
        <v>0.48000000000000043</v>
      </c>
      <c r="N8" s="16">
        <v>23.89</v>
      </c>
      <c r="O8" s="17">
        <v>21.93</v>
      </c>
      <c r="P8" s="17">
        <f t="shared" si="3"/>
        <v>-1.9600000000000009</v>
      </c>
      <c r="Q8" s="16">
        <v>31.89</v>
      </c>
      <c r="R8" s="17">
        <v>35.630000000000003</v>
      </c>
      <c r="S8" s="17">
        <f t="shared" si="4"/>
        <v>3.740000000000002</v>
      </c>
      <c r="T8" s="16">
        <v>57.77</v>
      </c>
      <c r="U8" s="19">
        <v>61.48</v>
      </c>
      <c r="V8" s="17">
        <f t="shared" si="5"/>
        <v>3.7099999999999937</v>
      </c>
      <c r="W8" s="16">
        <v>41.22</v>
      </c>
      <c r="X8" s="17">
        <v>45.28</v>
      </c>
      <c r="Y8" s="17">
        <f t="shared" si="6"/>
        <v>4.0600000000000023</v>
      </c>
      <c r="Z8" s="16">
        <v>43.19</v>
      </c>
      <c r="AA8" s="17">
        <v>40.89</v>
      </c>
      <c r="AB8" s="17">
        <f t="shared" si="7"/>
        <v>-2.2999999999999972</v>
      </c>
      <c r="AC8" s="17">
        <f t="shared" si="8"/>
        <v>39.973750000000003</v>
      </c>
      <c r="AD8" s="17">
        <f t="shared" si="9"/>
        <v>38.918749999999996</v>
      </c>
      <c r="AE8" s="17">
        <f t="shared" si="10"/>
        <v>-1.0550000000000068</v>
      </c>
      <c r="AF8" s="18">
        <v>4</v>
      </c>
    </row>
    <row r="9" spans="1:32">
      <c r="A9" s="15">
        <v>2</v>
      </c>
      <c r="B9" s="15">
        <v>7</v>
      </c>
      <c r="C9" s="15" t="s">
        <v>7</v>
      </c>
      <c r="D9" s="15">
        <v>29</v>
      </c>
      <c r="E9" s="16">
        <v>52.62</v>
      </c>
      <c r="F9" s="17">
        <v>43.3</v>
      </c>
      <c r="G9" s="17">
        <f t="shared" si="0"/>
        <v>-9.32</v>
      </c>
      <c r="H9" s="16">
        <v>41.46</v>
      </c>
      <c r="I9" s="17">
        <v>37.03</v>
      </c>
      <c r="J9" s="17">
        <f t="shared" si="1"/>
        <v>-4.43</v>
      </c>
      <c r="K9" s="16">
        <v>24.62</v>
      </c>
      <c r="L9" s="17">
        <v>27.66</v>
      </c>
      <c r="M9" s="17">
        <f t="shared" si="2"/>
        <v>3.0399999999999991</v>
      </c>
      <c r="N9" s="16">
        <v>23.94</v>
      </c>
      <c r="O9" s="17">
        <v>25.97</v>
      </c>
      <c r="P9" s="17">
        <f t="shared" si="3"/>
        <v>2.0299999999999976</v>
      </c>
      <c r="Q9" s="16">
        <v>32.92</v>
      </c>
      <c r="R9" s="17">
        <v>35.93</v>
      </c>
      <c r="S9" s="17">
        <f t="shared" si="4"/>
        <v>3.009999999999998</v>
      </c>
      <c r="T9" s="16">
        <v>53.56</v>
      </c>
      <c r="U9" s="19">
        <v>60</v>
      </c>
      <c r="V9" s="17">
        <f t="shared" si="5"/>
        <v>6.4399999999999977</v>
      </c>
      <c r="W9" s="16">
        <v>40.29</v>
      </c>
      <c r="X9" s="17">
        <v>40</v>
      </c>
      <c r="Y9" s="17">
        <f t="shared" si="6"/>
        <v>-0.28999999999999915</v>
      </c>
      <c r="Z9" s="16">
        <v>43.77</v>
      </c>
      <c r="AA9" s="17">
        <v>46.07</v>
      </c>
      <c r="AB9" s="17">
        <f t="shared" si="7"/>
        <v>2.2999999999999972</v>
      </c>
      <c r="AC9" s="17">
        <f t="shared" si="8"/>
        <v>39.147500000000001</v>
      </c>
      <c r="AD9" s="17">
        <f t="shared" si="9"/>
        <v>39.494999999999997</v>
      </c>
      <c r="AE9" s="17">
        <f t="shared" si="10"/>
        <v>0.34749999999999659</v>
      </c>
      <c r="AF9" s="18">
        <v>5</v>
      </c>
    </row>
    <row r="10" spans="1:32">
      <c r="A10" s="15">
        <v>3</v>
      </c>
      <c r="B10" s="15">
        <v>8</v>
      </c>
      <c r="C10" s="15" t="s">
        <v>10</v>
      </c>
      <c r="D10" s="15">
        <v>15</v>
      </c>
      <c r="E10" s="16">
        <v>52.96</v>
      </c>
      <c r="F10" s="17">
        <v>39.61</v>
      </c>
      <c r="G10" s="17">
        <f t="shared" si="0"/>
        <v>-13.350000000000001</v>
      </c>
      <c r="H10" s="16">
        <v>41.9</v>
      </c>
      <c r="I10" s="17">
        <v>34.93</v>
      </c>
      <c r="J10" s="17">
        <f t="shared" si="1"/>
        <v>-6.9699999999999989</v>
      </c>
      <c r="K10" s="16">
        <v>25.3</v>
      </c>
      <c r="L10" s="17">
        <v>28.13</v>
      </c>
      <c r="M10" s="17">
        <f t="shared" si="2"/>
        <v>2.8299999999999983</v>
      </c>
      <c r="N10" s="16">
        <v>23.56</v>
      </c>
      <c r="O10" s="17">
        <v>21.07</v>
      </c>
      <c r="P10" s="17">
        <f t="shared" si="3"/>
        <v>-2.4899999999999984</v>
      </c>
      <c r="Q10" s="16">
        <v>31.6</v>
      </c>
      <c r="R10" s="17">
        <v>32.93</v>
      </c>
      <c r="S10" s="17">
        <f t="shared" si="4"/>
        <v>1.3299999999999983</v>
      </c>
      <c r="T10" s="16">
        <v>56.5</v>
      </c>
      <c r="U10" s="19">
        <v>58.17</v>
      </c>
      <c r="V10" s="17">
        <f t="shared" si="5"/>
        <v>1.6700000000000017</v>
      </c>
      <c r="W10" s="16">
        <v>41.38</v>
      </c>
      <c r="X10" s="17">
        <v>39.5</v>
      </c>
      <c r="Y10" s="17">
        <f t="shared" si="6"/>
        <v>-1.8800000000000026</v>
      </c>
      <c r="Z10" s="16">
        <v>47.6</v>
      </c>
      <c r="AA10" s="17">
        <v>38.4</v>
      </c>
      <c r="AB10" s="17">
        <f t="shared" si="7"/>
        <v>-9.2000000000000028</v>
      </c>
      <c r="AC10" s="17">
        <f t="shared" si="8"/>
        <v>40.1</v>
      </c>
      <c r="AD10" s="17">
        <f t="shared" si="9"/>
        <v>36.592499999999994</v>
      </c>
      <c r="AE10" s="17">
        <f t="shared" si="10"/>
        <v>-3.5075000000000074</v>
      </c>
      <c r="AF10" s="18">
        <v>3</v>
      </c>
    </row>
    <row r="11" spans="1:32">
      <c r="A11" s="15">
        <v>5</v>
      </c>
      <c r="B11" s="15">
        <v>9</v>
      </c>
      <c r="C11" s="15" t="s">
        <v>23</v>
      </c>
      <c r="D11" s="15">
        <v>11</v>
      </c>
      <c r="E11" s="16">
        <v>57.01</v>
      </c>
      <c r="F11" s="17">
        <v>52.14</v>
      </c>
      <c r="G11" s="17">
        <f t="shared" si="0"/>
        <v>-4.8699999999999974</v>
      </c>
      <c r="H11" s="16">
        <v>52.27</v>
      </c>
      <c r="I11" s="17">
        <v>40.909999999999997</v>
      </c>
      <c r="J11" s="17">
        <f t="shared" si="1"/>
        <v>-11.360000000000007</v>
      </c>
      <c r="K11" s="16">
        <v>27.33</v>
      </c>
      <c r="L11" s="17">
        <v>31.45</v>
      </c>
      <c r="M11" s="17">
        <f t="shared" si="2"/>
        <v>4.120000000000001</v>
      </c>
      <c r="N11" s="16">
        <v>26.4</v>
      </c>
      <c r="O11" s="17">
        <v>28.15</v>
      </c>
      <c r="P11" s="17">
        <f t="shared" si="3"/>
        <v>1.75</v>
      </c>
      <c r="Q11" s="16">
        <v>37.33</v>
      </c>
      <c r="R11" s="17">
        <v>45.27</v>
      </c>
      <c r="S11" s="17">
        <f t="shared" si="4"/>
        <v>7.9400000000000048</v>
      </c>
      <c r="T11" s="16">
        <v>61</v>
      </c>
      <c r="U11" s="19">
        <v>67.73</v>
      </c>
      <c r="V11" s="17">
        <f t="shared" si="5"/>
        <v>6.730000000000004</v>
      </c>
      <c r="W11" s="16">
        <v>44.83</v>
      </c>
      <c r="X11" s="17">
        <v>53.41</v>
      </c>
      <c r="Y11" s="17">
        <f t="shared" si="6"/>
        <v>8.5799999999999983</v>
      </c>
      <c r="Z11" s="16">
        <v>56.67</v>
      </c>
      <c r="AA11" s="17">
        <v>51.45</v>
      </c>
      <c r="AB11" s="17">
        <f t="shared" si="7"/>
        <v>-5.2199999999999989</v>
      </c>
      <c r="AC11" s="17">
        <f t="shared" si="8"/>
        <v>45.355000000000004</v>
      </c>
      <c r="AD11" s="17">
        <f t="shared" si="9"/>
        <v>46.313750000000006</v>
      </c>
      <c r="AE11" s="17">
        <f t="shared" si="10"/>
        <v>0.95875000000000199</v>
      </c>
      <c r="AF11" s="18">
        <v>5</v>
      </c>
    </row>
    <row r="12" spans="1:32">
      <c r="A12" s="15">
        <v>5</v>
      </c>
      <c r="B12" s="15">
        <v>10</v>
      </c>
      <c r="C12" s="15" t="s">
        <v>24</v>
      </c>
      <c r="D12" s="15">
        <v>18</v>
      </c>
      <c r="E12" s="16">
        <v>59.11</v>
      </c>
      <c r="F12" s="17">
        <v>49.65</v>
      </c>
      <c r="G12" s="17">
        <f t="shared" si="0"/>
        <v>-9.4600000000000009</v>
      </c>
      <c r="H12" s="16">
        <v>48.89</v>
      </c>
      <c r="I12" s="17">
        <v>44.78</v>
      </c>
      <c r="J12" s="17">
        <f t="shared" si="1"/>
        <v>-4.1099999999999994</v>
      </c>
      <c r="K12" s="16">
        <v>26.33</v>
      </c>
      <c r="L12" s="17">
        <v>26.44</v>
      </c>
      <c r="M12" s="17">
        <f t="shared" si="2"/>
        <v>0.11000000000000298</v>
      </c>
      <c r="N12" s="16">
        <v>28.04</v>
      </c>
      <c r="O12" s="17">
        <v>26</v>
      </c>
      <c r="P12" s="17">
        <f t="shared" si="3"/>
        <v>-2.0399999999999991</v>
      </c>
      <c r="Q12" s="16">
        <v>35.78</v>
      </c>
      <c r="R12" s="17">
        <v>47.33</v>
      </c>
      <c r="S12" s="17">
        <f t="shared" si="4"/>
        <v>11.549999999999997</v>
      </c>
      <c r="T12" s="16">
        <v>59.72</v>
      </c>
      <c r="U12" s="19">
        <v>65.14</v>
      </c>
      <c r="V12" s="17">
        <f t="shared" si="5"/>
        <v>5.4200000000000017</v>
      </c>
      <c r="W12" s="16">
        <v>43.75</v>
      </c>
      <c r="X12" s="17">
        <v>43.75</v>
      </c>
      <c r="Y12" s="17">
        <f t="shared" si="6"/>
        <v>0</v>
      </c>
      <c r="Z12" s="16">
        <v>46.33</v>
      </c>
      <c r="AA12" s="17">
        <v>53.67</v>
      </c>
      <c r="AB12" s="17">
        <f t="shared" si="7"/>
        <v>7.3400000000000034</v>
      </c>
      <c r="AC12" s="17">
        <f t="shared" si="8"/>
        <v>43.493749999999999</v>
      </c>
      <c r="AD12" s="17">
        <f t="shared" si="9"/>
        <v>44.594999999999999</v>
      </c>
      <c r="AE12" s="17">
        <f t="shared" si="10"/>
        <v>1.1012500000000003</v>
      </c>
      <c r="AF12" s="18">
        <v>5</v>
      </c>
    </row>
    <row r="13" spans="1:32">
      <c r="A13" s="15">
        <v>1</v>
      </c>
      <c r="B13" s="15">
        <v>11</v>
      </c>
      <c r="C13" s="15" t="s">
        <v>0</v>
      </c>
      <c r="D13" s="15">
        <v>17</v>
      </c>
      <c r="E13" s="16">
        <v>53.35</v>
      </c>
      <c r="F13" s="17">
        <v>48.13</v>
      </c>
      <c r="G13" s="17">
        <f t="shared" si="0"/>
        <v>-5.2199999999999989</v>
      </c>
      <c r="H13" s="16">
        <v>42.77</v>
      </c>
      <c r="I13" s="17">
        <v>38.590000000000003</v>
      </c>
      <c r="J13" s="17">
        <f t="shared" si="1"/>
        <v>-4.18</v>
      </c>
      <c r="K13" s="16">
        <v>23.08</v>
      </c>
      <c r="L13" s="17">
        <v>30.35</v>
      </c>
      <c r="M13" s="17">
        <f t="shared" si="2"/>
        <v>7.2700000000000031</v>
      </c>
      <c r="N13" s="16">
        <v>24.74</v>
      </c>
      <c r="O13" s="17">
        <v>24.56</v>
      </c>
      <c r="P13" s="17">
        <f t="shared" si="3"/>
        <v>-0.17999999999999972</v>
      </c>
      <c r="Q13" s="16">
        <v>32</v>
      </c>
      <c r="R13" s="17">
        <v>35.18</v>
      </c>
      <c r="S13" s="17">
        <f t="shared" si="4"/>
        <v>3.1799999999999997</v>
      </c>
      <c r="T13" s="16">
        <v>58.85</v>
      </c>
      <c r="U13" s="19">
        <v>66.180000000000007</v>
      </c>
      <c r="V13" s="17">
        <f t="shared" si="5"/>
        <v>7.3300000000000054</v>
      </c>
      <c r="W13" s="16">
        <v>43.08</v>
      </c>
      <c r="X13" s="17">
        <v>42.5</v>
      </c>
      <c r="Y13" s="17">
        <f t="shared" si="6"/>
        <v>-0.57999999999999829</v>
      </c>
      <c r="Z13" s="16">
        <v>39.85</v>
      </c>
      <c r="AA13" s="17">
        <v>51.41</v>
      </c>
      <c r="AB13" s="17">
        <f t="shared" si="7"/>
        <v>11.559999999999995</v>
      </c>
      <c r="AC13" s="17">
        <f t="shared" si="8"/>
        <v>39.715000000000003</v>
      </c>
      <c r="AD13" s="17">
        <f t="shared" si="9"/>
        <v>42.112499999999997</v>
      </c>
      <c r="AE13" s="17">
        <f t="shared" si="10"/>
        <v>2.3974999999999937</v>
      </c>
      <c r="AF13" s="18">
        <v>4</v>
      </c>
    </row>
    <row r="14" spans="1:32">
      <c r="A14" s="15">
        <v>1</v>
      </c>
      <c r="B14" s="15">
        <v>12</v>
      </c>
      <c r="C14" s="15" t="s">
        <v>1</v>
      </c>
      <c r="D14" s="15">
        <v>6</v>
      </c>
      <c r="E14" s="16">
        <v>55.2</v>
      </c>
      <c r="F14" s="17">
        <v>40.85</v>
      </c>
      <c r="G14" s="17">
        <f t="shared" si="0"/>
        <v>-14.350000000000001</v>
      </c>
      <c r="H14" s="16">
        <v>47</v>
      </c>
      <c r="I14" s="17">
        <v>37.33</v>
      </c>
      <c r="J14" s="17">
        <f t="shared" si="1"/>
        <v>-9.6700000000000017</v>
      </c>
      <c r="K14" s="16">
        <v>25.8</v>
      </c>
      <c r="L14" s="17">
        <v>27</v>
      </c>
      <c r="M14" s="17">
        <f t="shared" si="2"/>
        <v>1.1999999999999993</v>
      </c>
      <c r="N14" s="16">
        <v>26.72</v>
      </c>
      <c r="O14" s="17">
        <v>27.87</v>
      </c>
      <c r="P14" s="17">
        <f t="shared" si="3"/>
        <v>1.1500000000000021</v>
      </c>
      <c r="Q14" s="16">
        <v>34.6</v>
      </c>
      <c r="R14" s="17">
        <v>34</v>
      </c>
      <c r="S14" s="17">
        <f t="shared" si="4"/>
        <v>-0.60000000000000142</v>
      </c>
      <c r="T14" s="16">
        <v>59</v>
      </c>
      <c r="U14" s="19">
        <v>64.17</v>
      </c>
      <c r="V14" s="17">
        <f t="shared" si="5"/>
        <v>5.1700000000000017</v>
      </c>
      <c r="W14" s="16">
        <v>45.75</v>
      </c>
      <c r="X14" s="17">
        <v>44.58</v>
      </c>
      <c r="Y14" s="17">
        <f t="shared" si="6"/>
        <v>-1.1700000000000017</v>
      </c>
      <c r="Z14" s="16">
        <v>50</v>
      </c>
      <c r="AA14" s="17">
        <v>48</v>
      </c>
      <c r="AB14" s="17">
        <f t="shared" si="7"/>
        <v>-2</v>
      </c>
      <c r="AC14" s="17">
        <f t="shared" si="8"/>
        <v>43.008749999999999</v>
      </c>
      <c r="AD14" s="17">
        <f t="shared" si="9"/>
        <v>40.475000000000001</v>
      </c>
      <c r="AE14" s="17">
        <f t="shared" si="10"/>
        <v>-2.5337499999999977</v>
      </c>
      <c r="AF14" s="18">
        <v>3</v>
      </c>
    </row>
    <row r="15" spans="1:32">
      <c r="A15" s="15">
        <v>3</v>
      </c>
      <c r="B15" s="15">
        <v>13</v>
      </c>
      <c r="C15" s="15" t="s">
        <v>11</v>
      </c>
      <c r="D15" s="15">
        <v>5</v>
      </c>
      <c r="E15" s="16">
        <v>54.18</v>
      </c>
      <c r="F15" s="17">
        <v>46.16</v>
      </c>
      <c r="G15" s="17">
        <f t="shared" si="0"/>
        <v>-8.0200000000000031</v>
      </c>
      <c r="H15" s="16">
        <v>46.18</v>
      </c>
      <c r="I15" s="17">
        <v>37.200000000000003</v>
      </c>
      <c r="J15" s="17">
        <f t="shared" si="1"/>
        <v>-8.9799999999999969</v>
      </c>
      <c r="K15" s="16">
        <v>22.36</v>
      </c>
      <c r="L15" s="17">
        <v>28.4</v>
      </c>
      <c r="M15" s="17">
        <f t="shared" si="2"/>
        <v>6.0399999999999991</v>
      </c>
      <c r="N15" s="16">
        <v>26.62</v>
      </c>
      <c r="O15" s="17">
        <v>25.76</v>
      </c>
      <c r="P15" s="17">
        <f t="shared" si="3"/>
        <v>-0.85999999999999943</v>
      </c>
      <c r="Q15" s="16">
        <v>38.36</v>
      </c>
      <c r="R15" s="17">
        <v>34.4</v>
      </c>
      <c r="S15" s="17">
        <f t="shared" si="4"/>
        <v>-3.9600000000000009</v>
      </c>
      <c r="T15" s="16">
        <v>57.27</v>
      </c>
      <c r="U15" s="19">
        <v>60.5</v>
      </c>
      <c r="V15" s="17">
        <f t="shared" si="5"/>
        <v>3.2299999999999969</v>
      </c>
      <c r="W15" s="16">
        <v>41.82</v>
      </c>
      <c r="X15" s="17">
        <v>46</v>
      </c>
      <c r="Y15" s="17">
        <f t="shared" si="6"/>
        <v>4.18</v>
      </c>
      <c r="Z15" s="16">
        <v>45.82</v>
      </c>
      <c r="AA15" s="17">
        <v>44</v>
      </c>
      <c r="AB15" s="17">
        <f t="shared" si="7"/>
        <v>-1.8200000000000003</v>
      </c>
      <c r="AC15" s="17">
        <f t="shared" si="8"/>
        <v>41.576250000000002</v>
      </c>
      <c r="AD15" s="17">
        <f t="shared" si="9"/>
        <v>40.302499999999995</v>
      </c>
      <c r="AE15" s="17">
        <f t="shared" si="10"/>
        <v>-1.2737500000000068</v>
      </c>
      <c r="AF15" s="18">
        <v>3</v>
      </c>
    </row>
    <row r="16" spans="1:32">
      <c r="A16" s="15">
        <v>4</v>
      </c>
      <c r="B16" s="15">
        <v>14</v>
      </c>
      <c r="C16" s="15" t="s">
        <v>16</v>
      </c>
      <c r="D16" s="15">
        <v>11</v>
      </c>
      <c r="E16" s="16">
        <v>53.69</v>
      </c>
      <c r="F16" s="17">
        <v>46.56</v>
      </c>
      <c r="G16" s="17">
        <f t="shared" si="0"/>
        <v>-7.1299999999999955</v>
      </c>
      <c r="H16" s="16">
        <v>45.11</v>
      </c>
      <c r="I16" s="17">
        <v>40.18</v>
      </c>
      <c r="J16" s="17">
        <f t="shared" si="1"/>
        <v>-4.93</v>
      </c>
      <c r="K16" s="16">
        <v>25.67</v>
      </c>
      <c r="L16" s="17">
        <v>26.91</v>
      </c>
      <c r="M16" s="17">
        <f t="shared" si="2"/>
        <v>1.2399999999999984</v>
      </c>
      <c r="N16" s="16">
        <v>19.29</v>
      </c>
      <c r="O16" s="17">
        <v>21.53</v>
      </c>
      <c r="P16" s="17">
        <f t="shared" si="3"/>
        <v>2.240000000000002</v>
      </c>
      <c r="Q16" s="16">
        <v>36.22</v>
      </c>
      <c r="R16" s="17">
        <v>45.27</v>
      </c>
      <c r="S16" s="17">
        <f t="shared" si="4"/>
        <v>9.0500000000000043</v>
      </c>
      <c r="T16" s="16">
        <v>56.11</v>
      </c>
      <c r="U16" s="19">
        <v>62.73</v>
      </c>
      <c r="V16" s="17">
        <f t="shared" si="5"/>
        <v>6.6199999999999974</v>
      </c>
      <c r="W16" s="16">
        <v>43.06</v>
      </c>
      <c r="X16" s="17">
        <v>46.14</v>
      </c>
      <c r="Y16" s="17">
        <f t="shared" si="6"/>
        <v>3.0799999999999983</v>
      </c>
      <c r="Z16" s="16">
        <v>49</v>
      </c>
      <c r="AA16" s="17">
        <v>46.55</v>
      </c>
      <c r="AB16" s="17">
        <f t="shared" si="7"/>
        <v>-2.4500000000000028</v>
      </c>
      <c r="AC16" s="17">
        <f t="shared" si="8"/>
        <v>41.018749999999997</v>
      </c>
      <c r="AD16" s="17">
        <f t="shared" si="9"/>
        <v>41.983750000000001</v>
      </c>
      <c r="AE16" s="17">
        <f t="shared" si="10"/>
        <v>0.96500000000000341</v>
      </c>
      <c r="AF16" s="18">
        <v>5</v>
      </c>
    </row>
    <row r="17" spans="1:32">
      <c r="A17" s="15">
        <v>4</v>
      </c>
      <c r="B17" s="15">
        <v>15</v>
      </c>
      <c r="C17" s="15" t="s">
        <v>17</v>
      </c>
      <c r="D17" s="15">
        <v>3</v>
      </c>
      <c r="E17" s="16">
        <v>50.93</v>
      </c>
      <c r="F17" s="17">
        <v>52.8</v>
      </c>
      <c r="G17" s="17">
        <f t="shared" si="0"/>
        <v>1.8699999999999974</v>
      </c>
      <c r="H17" s="16">
        <v>42</v>
      </c>
      <c r="I17" s="17">
        <v>44</v>
      </c>
      <c r="J17" s="17">
        <f t="shared" si="1"/>
        <v>2</v>
      </c>
      <c r="K17" s="16">
        <v>25.67</v>
      </c>
      <c r="L17" s="17">
        <v>36.67</v>
      </c>
      <c r="M17" s="17">
        <f t="shared" si="2"/>
        <v>11</v>
      </c>
      <c r="N17" s="16">
        <v>25.87</v>
      </c>
      <c r="O17" s="17">
        <v>32.53</v>
      </c>
      <c r="P17" s="17">
        <f t="shared" si="3"/>
        <v>6.66</v>
      </c>
      <c r="Q17" s="16">
        <v>34</v>
      </c>
      <c r="R17" s="17">
        <v>34.67</v>
      </c>
      <c r="S17" s="17">
        <f t="shared" si="4"/>
        <v>0.67000000000000171</v>
      </c>
      <c r="T17" s="16">
        <v>59.58</v>
      </c>
      <c r="U17" s="19">
        <v>65</v>
      </c>
      <c r="V17" s="17">
        <f t="shared" si="5"/>
        <v>5.4200000000000017</v>
      </c>
      <c r="W17" s="16">
        <v>36.67</v>
      </c>
      <c r="X17" s="17">
        <v>46.67</v>
      </c>
      <c r="Y17" s="17">
        <f t="shared" si="6"/>
        <v>10</v>
      </c>
      <c r="Z17" s="16">
        <v>43.33</v>
      </c>
      <c r="AA17" s="17">
        <v>44.67</v>
      </c>
      <c r="AB17" s="17">
        <f t="shared" si="7"/>
        <v>1.3400000000000034</v>
      </c>
      <c r="AC17" s="17">
        <f t="shared" si="8"/>
        <v>39.756250000000001</v>
      </c>
      <c r="AD17" s="17">
        <f t="shared" si="9"/>
        <v>44.626250000000006</v>
      </c>
      <c r="AE17" s="17">
        <f t="shared" si="10"/>
        <v>4.8700000000000045</v>
      </c>
      <c r="AF17" s="18">
        <v>8</v>
      </c>
    </row>
    <row r="18" spans="1:32">
      <c r="A18" s="15">
        <v>4</v>
      </c>
      <c r="B18" s="15">
        <v>16</v>
      </c>
      <c r="C18" s="15" t="s">
        <v>15</v>
      </c>
      <c r="D18" s="15">
        <v>10</v>
      </c>
      <c r="E18" s="16">
        <v>56.53</v>
      </c>
      <c r="F18" s="17">
        <v>47.29</v>
      </c>
      <c r="G18" s="17">
        <f t="shared" si="0"/>
        <v>-9.240000000000002</v>
      </c>
      <c r="H18" s="16">
        <v>42.67</v>
      </c>
      <c r="I18" s="17">
        <v>37.4</v>
      </c>
      <c r="J18" s="17">
        <f t="shared" si="1"/>
        <v>-5.2700000000000031</v>
      </c>
      <c r="K18" s="16">
        <v>25</v>
      </c>
      <c r="L18" s="17">
        <v>27.8</v>
      </c>
      <c r="M18" s="17">
        <f t="shared" si="2"/>
        <v>2.8000000000000007</v>
      </c>
      <c r="N18" s="16">
        <v>26.27</v>
      </c>
      <c r="O18" s="17">
        <v>25.04</v>
      </c>
      <c r="P18" s="17">
        <f t="shared" si="3"/>
        <v>-1.2300000000000004</v>
      </c>
      <c r="Q18" s="16">
        <v>39</v>
      </c>
      <c r="R18" s="17">
        <v>37.799999999999997</v>
      </c>
      <c r="S18" s="17">
        <f t="shared" si="4"/>
        <v>-1.2000000000000028</v>
      </c>
      <c r="T18" s="16">
        <v>59.17</v>
      </c>
      <c r="U18" s="19">
        <v>57.75</v>
      </c>
      <c r="V18" s="17">
        <f t="shared" si="5"/>
        <v>-1.4200000000000017</v>
      </c>
      <c r="W18" s="16">
        <v>45</v>
      </c>
      <c r="X18" s="17">
        <v>43</v>
      </c>
      <c r="Y18" s="17">
        <f t="shared" si="6"/>
        <v>-2</v>
      </c>
      <c r="Z18" s="16">
        <v>41</v>
      </c>
      <c r="AA18" s="17">
        <v>44</v>
      </c>
      <c r="AB18" s="17">
        <f t="shared" si="7"/>
        <v>3</v>
      </c>
      <c r="AC18" s="17">
        <f t="shared" si="8"/>
        <v>41.83</v>
      </c>
      <c r="AD18" s="17">
        <f t="shared" si="9"/>
        <v>40.01</v>
      </c>
      <c r="AE18" s="17">
        <f t="shared" si="10"/>
        <v>-1.8200000000000003</v>
      </c>
      <c r="AF18" s="18">
        <v>2</v>
      </c>
    </row>
    <row r="19" spans="1:32">
      <c r="A19" s="15">
        <v>1</v>
      </c>
      <c r="B19" s="15">
        <v>17</v>
      </c>
      <c r="C19" s="15" t="s">
        <v>2</v>
      </c>
      <c r="D19" s="15">
        <v>14</v>
      </c>
      <c r="E19" s="16">
        <v>53.97</v>
      </c>
      <c r="F19" s="17">
        <v>47.39</v>
      </c>
      <c r="G19" s="17">
        <f t="shared" si="0"/>
        <v>-6.5799999999999983</v>
      </c>
      <c r="H19" s="16">
        <v>46.15</v>
      </c>
      <c r="I19" s="17">
        <v>43.43</v>
      </c>
      <c r="J19" s="17">
        <f t="shared" si="1"/>
        <v>-2.7199999999999989</v>
      </c>
      <c r="K19" s="16">
        <v>23.38</v>
      </c>
      <c r="L19" s="17">
        <v>27</v>
      </c>
      <c r="M19" s="17">
        <f t="shared" si="2"/>
        <v>3.620000000000001</v>
      </c>
      <c r="N19" s="16">
        <v>25.66</v>
      </c>
      <c r="O19" s="17">
        <v>23.94</v>
      </c>
      <c r="P19" s="17">
        <f t="shared" si="3"/>
        <v>-1.7199999999999989</v>
      </c>
      <c r="Q19" s="16">
        <v>32.619999999999997</v>
      </c>
      <c r="R19" s="17">
        <v>41.86</v>
      </c>
      <c r="S19" s="17">
        <f t="shared" si="4"/>
        <v>9.240000000000002</v>
      </c>
      <c r="T19" s="16">
        <v>58.46</v>
      </c>
      <c r="U19" s="19">
        <v>60.89</v>
      </c>
      <c r="V19" s="17">
        <f t="shared" si="5"/>
        <v>2.4299999999999997</v>
      </c>
      <c r="W19" s="16">
        <v>39.42</v>
      </c>
      <c r="X19" s="17">
        <v>43.93</v>
      </c>
      <c r="Y19" s="17">
        <f t="shared" si="6"/>
        <v>4.509999999999998</v>
      </c>
      <c r="Z19" s="16">
        <v>48.62</v>
      </c>
      <c r="AA19" s="17">
        <v>50.43</v>
      </c>
      <c r="AB19" s="17">
        <f t="shared" si="7"/>
        <v>1.8100000000000023</v>
      </c>
      <c r="AC19" s="17">
        <f t="shared" si="8"/>
        <v>41.035000000000004</v>
      </c>
      <c r="AD19" s="17">
        <f t="shared" si="9"/>
        <v>42.358750000000001</v>
      </c>
      <c r="AE19" s="17">
        <f t="shared" si="10"/>
        <v>1.3237499999999969</v>
      </c>
      <c r="AF19" s="18">
        <v>5</v>
      </c>
    </row>
    <row r="20" spans="1:32">
      <c r="A20" s="15">
        <v>2</v>
      </c>
      <c r="B20" s="15">
        <v>18</v>
      </c>
      <c r="C20" s="15" t="s">
        <v>8</v>
      </c>
      <c r="D20" s="15">
        <v>15</v>
      </c>
      <c r="E20" s="16">
        <v>59.3</v>
      </c>
      <c r="F20" s="17">
        <v>44.59</v>
      </c>
      <c r="G20" s="17">
        <f t="shared" si="0"/>
        <v>-14.709999999999994</v>
      </c>
      <c r="H20" s="16">
        <v>51.5</v>
      </c>
      <c r="I20" s="17">
        <v>34.67</v>
      </c>
      <c r="J20" s="17">
        <f t="shared" si="1"/>
        <v>-16.829999999999998</v>
      </c>
      <c r="K20" s="16">
        <v>25.5</v>
      </c>
      <c r="L20" s="17">
        <v>27.33</v>
      </c>
      <c r="M20" s="17">
        <f t="shared" si="2"/>
        <v>1.8299999999999983</v>
      </c>
      <c r="N20" s="16">
        <v>28.5</v>
      </c>
      <c r="O20" s="17">
        <v>20.8</v>
      </c>
      <c r="P20" s="17">
        <f t="shared" si="3"/>
        <v>-7.6999999999999993</v>
      </c>
      <c r="Q20" s="16">
        <v>35.380000000000003</v>
      </c>
      <c r="R20" s="17">
        <v>32.799999999999997</v>
      </c>
      <c r="S20" s="17">
        <f t="shared" si="4"/>
        <v>-2.5800000000000054</v>
      </c>
      <c r="T20" s="16">
        <v>62.97</v>
      </c>
      <c r="U20" s="19">
        <v>60.5</v>
      </c>
      <c r="V20" s="17">
        <f t="shared" si="5"/>
        <v>-2.4699999999999989</v>
      </c>
      <c r="W20" s="16">
        <v>44.53</v>
      </c>
      <c r="X20" s="17">
        <v>48.17</v>
      </c>
      <c r="Y20" s="17">
        <f t="shared" si="6"/>
        <v>3.6400000000000006</v>
      </c>
      <c r="Z20" s="16">
        <v>47.5</v>
      </c>
      <c r="AA20" s="17">
        <v>45.33</v>
      </c>
      <c r="AB20" s="17">
        <f t="shared" si="7"/>
        <v>-2.1700000000000017</v>
      </c>
      <c r="AC20" s="17">
        <f t="shared" si="8"/>
        <v>44.397499999999994</v>
      </c>
      <c r="AD20" s="17">
        <f t="shared" si="9"/>
        <v>39.27375</v>
      </c>
      <c r="AE20" s="17">
        <f t="shared" si="10"/>
        <v>-5.123749999999994</v>
      </c>
      <c r="AF20" s="18">
        <v>2</v>
      </c>
    </row>
    <row r="21" spans="1:32">
      <c r="A21" s="15">
        <v>3</v>
      </c>
      <c r="B21" s="15">
        <v>19</v>
      </c>
      <c r="C21" s="15" t="s">
        <v>14</v>
      </c>
      <c r="D21" s="15">
        <v>17</v>
      </c>
      <c r="E21" s="16">
        <v>49.87</v>
      </c>
      <c r="F21" s="17">
        <v>48.8</v>
      </c>
      <c r="G21" s="17">
        <f t="shared" si="0"/>
        <v>-1.0700000000000003</v>
      </c>
      <c r="H21" s="16">
        <v>38.950000000000003</v>
      </c>
      <c r="I21" s="17">
        <v>40.47</v>
      </c>
      <c r="J21" s="17">
        <f t="shared" si="1"/>
        <v>1.519999999999996</v>
      </c>
      <c r="K21" s="16">
        <v>25.14</v>
      </c>
      <c r="L21" s="17">
        <v>33.880000000000003</v>
      </c>
      <c r="M21" s="17">
        <f t="shared" si="2"/>
        <v>8.740000000000002</v>
      </c>
      <c r="N21" s="16">
        <v>24.19</v>
      </c>
      <c r="O21" s="17">
        <v>28.56</v>
      </c>
      <c r="P21" s="17">
        <f t="shared" si="3"/>
        <v>4.3699999999999974</v>
      </c>
      <c r="Q21" s="16">
        <v>33.520000000000003</v>
      </c>
      <c r="R21" s="17">
        <v>39.880000000000003</v>
      </c>
      <c r="S21" s="17">
        <f t="shared" si="4"/>
        <v>6.3599999999999994</v>
      </c>
      <c r="T21" s="16">
        <v>48.93</v>
      </c>
      <c r="U21" s="19">
        <v>60.44</v>
      </c>
      <c r="V21" s="17">
        <f t="shared" si="5"/>
        <v>11.509999999999998</v>
      </c>
      <c r="W21" s="16">
        <v>38.69</v>
      </c>
      <c r="X21" s="17">
        <v>46.62</v>
      </c>
      <c r="Y21" s="17">
        <f t="shared" si="6"/>
        <v>7.93</v>
      </c>
      <c r="Z21" s="16">
        <v>40.19</v>
      </c>
      <c r="AA21" s="17">
        <v>49.29</v>
      </c>
      <c r="AB21" s="17">
        <f t="shared" si="7"/>
        <v>9.1000000000000014</v>
      </c>
      <c r="AC21" s="17">
        <f t="shared" si="8"/>
        <v>37.435000000000002</v>
      </c>
      <c r="AD21" s="17">
        <f t="shared" si="9"/>
        <v>43.4925</v>
      </c>
      <c r="AE21" s="17">
        <f t="shared" si="10"/>
        <v>6.0574999999999974</v>
      </c>
      <c r="AF21" s="18">
        <v>7</v>
      </c>
    </row>
    <row r="22" spans="1:32">
      <c r="A22" s="15">
        <v>1</v>
      </c>
      <c r="B22" s="15">
        <v>20</v>
      </c>
      <c r="C22" s="15" t="s">
        <v>3</v>
      </c>
      <c r="D22" s="15">
        <v>20</v>
      </c>
      <c r="E22" s="16">
        <v>57.31</v>
      </c>
      <c r="F22" s="17">
        <v>46.74</v>
      </c>
      <c r="G22" s="17">
        <f t="shared" si="0"/>
        <v>-10.57</v>
      </c>
      <c r="H22" s="16">
        <v>48.73</v>
      </c>
      <c r="I22" s="17">
        <v>42.8</v>
      </c>
      <c r="J22" s="17">
        <f t="shared" si="1"/>
        <v>-5.93</v>
      </c>
      <c r="K22" s="16">
        <v>27.18</v>
      </c>
      <c r="L22" s="17">
        <v>24.9</v>
      </c>
      <c r="M22" s="17">
        <f t="shared" si="2"/>
        <v>-2.2800000000000011</v>
      </c>
      <c r="N22" s="16">
        <v>21.49</v>
      </c>
      <c r="O22" s="17">
        <v>23.32</v>
      </c>
      <c r="P22" s="17">
        <f t="shared" si="3"/>
        <v>1.8300000000000018</v>
      </c>
      <c r="Q22" s="16">
        <v>39.64</v>
      </c>
      <c r="R22" s="17">
        <v>41.1</v>
      </c>
      <c r="S22" s="17">
        <f t="shared" si="4"/>
        <v>1.4600000000000009</v>
      </c>
      <c r="T22" s="16">
        <v>59.09</v>
      </c>
      <c r="U22" s="19">
        <v>62.5</v>
      </c>
      <c r="V22" s="17">
        <f t="shared" si="5"/>
        <v>3.4099999999999966</v>
      </c>
      <c r="W22" s="16">
        <v>42.39</v>
      </c>
      <c r="X22" s="17">
        <v>42.88</v>
      </c>
      <c r="Y22" s="17">
        <f t="shared" si="6"/>
        <v>0.49000000000000199</v>
      </c>
      <c r="Z22" s="16">
        <v>48</v>
      </c>
      <c r="AA22" s="17">
        <v>45.8</v>
      </c>
      <c r="AB22" s="17">
        <f t="shared" si="7"/>
        <v>-2.2000000000000028</v>
      </c>
      <c r="AC22" s="17">
        <f t="shared" si="8"/>
        <v>42.978750000000005</v>
      </c>
      <c r="AD22" s="17">
        <f t="shared" si="9"/>
        <v>41.255000000000003</v>
      </c>
      <c r="AE22" s="17">
        <f t="shared" si="10"/>
        <v>-1.7237500000000026</v>
      </c>
      <c r="AF22" s="18">
        <v>4</v>
      </c>
    </row>
    <row r="23" spans="1:32">
      <c r="A23" s="15">
        <v>5</v>
      </c>
      <c r="B23" s="15">
        <v>21</v>
      </c>
      <c r="C23" s="15" t="s">
        <v>25</v>
      </c>
      <c r="D23" s="15">
        <v>6</v>
      </c>
      <c r="E23" s="16">
        <v>56.93</v>
      </c>
      <c r="F23" s="17">
        <v>47.7</v>
      </c>
      <c r="G23" s="17">
        <f t="shared" si="0"/>
        <v>-9.2299999999999969</v>
      </c>
      <c r="H23" s="16">
        <v>46.33</v>
      </c>
      <c r="I23" s="17">
        <v>48.67</v>
      </c>
      <c r="J23" s="17">
        <f t="shared" si="1"/>
        <v>2.3400000000000034</v>
      </c>
      <c r="K23" s="16">
        <v>26</v>
      </c>
      <c r="L23" s="17">
        <v>30.67</v>
      </c>
      <c r="M23" s="17">
        <f t="shared" si="2"/>
        <v>4.6700000000000017</v>
      </c>
      <c r="N23" s="16">
        <v>22</v>
      </c>
      <c r="O23" s="17">
        <v>26</v>
      </c>
      <c r="P23" s="17">
        <f t="shared" si="3"/>
        <v>4</v>
      </c>
      <c r="Q23" s="16">
        <v>34</v>
      </c>
      <c r="R23" s="17">
        <v>45.33</v>
      </c>
      <c r="S23" s="17">
        <f t="shared" si="4"/>
        <v>11.329999999999998</v>
      </c>
      <c r="T23" s="16">
        <v>58.96</v>
      </c>
      <c r="U23" s="19">
        <v>59.58</v>
      </c>
      <c r="V23" s="17">
        <f t="shared" si="5"/>
        <v>0.61999999999999744</v>
      </c>
      <c r="W23" s="16">
        <v>44.38</v>
      </c>
      <c r="X23" s="17">
        <v>50</v>
      </c>
      <c r="Y23" s="17">
        <f t="shared" si="6"/>
        <v>5.6199999999999974</v>
      </c>
      <c r="Z23" s="16">
        <v>50.33</v>
      </c>
      <c r="AA23" s="17">
        <v>54.33</v>
      </c>
      <c r="AB23" s="17">
        <f t="shared" si="7"/>
        <v>4</v>
      </c>
      <c r="AC23" s="17">
        <f t="shared" si="8"/>
        <v>42.366250000000001</v>
      </c>
      <c r="AD23" s="17">
        <f t="shared" si="9"/>
        <v>45.284999999999997</v>
      </c>
      <c r="AE23" s="17">
        <f t="shared" si="10"/>
        <v>2.9187499999999957</v>
      </c>
      <c r="AF23" s="18">
        <v>7</v>
      </c>
    </row>
    <row r="24" spans="1:32">
      <c r="A24" s="15">
        <v>3</v>
      </c>
      <c r="B24" s="15">
        <v>22</v>
      </c>
      <c r="C24" s="15" t="s">
        <v>12</v>
      </c>
      <c r="D24" s="15">
        <v>10</v>
      </c>
      <c r="E24" s="16">
        <v>49.26</v>
      </c>
      <c r="F24" s="17">
        <v>41.18</v>
      </c>
      <c r="G24" s="17">
        <f t="shared" si="0"/>
        <v>-8.0799999999999983</v>
      </c>
      <c r="H24" s="16">
        <v>41.71</v>
      </c>
      <c r="I24" s="17">
        <v>36.4</v>
      </c>
      <c r="J24" s="17">
        <f t="shared" si="1"/>
        <v>-5.3100000000000023</v>
      </c>
      <c r="K24" s="16">
        <v>24.57</v>
      </c>
      <c r="L24" s="17">
        <v>28.2</v>
      </c>
      <c r="M24" s="17">
        <f t="shared" si="2"/>
        <v>3.629999999999999</v>
      </c>
      <c r="N24" s="16">
        <v>26.4</v>
      </c>
      <c r="O24" s="17">
        <v>21.12</v>
      </c>
      <c r="P24" s="17">
        <f t="shared" si="3"/>
        <v>-5.2799999999999976</v>
      </c>
      <c r="Q24" s="16">
        <v>37.14</v>
      </c>
      <c r="R24" s="17">
        <v>34.4</v>
      </c>
      <c r="S24" s="17">
        <f t="shared" si="4"/>
        <v>-2.740000000000002</v>
      </c>
      <c r="T24" s="16">
        <v>56.43</v>
      </c>
      <c r="U24" s="19">
        <v>57.25</v>
      </c>
      <c r="V24" s="17">
        <f t="shared" si="5"/>
        <v>0.82000000000000028</v>
      </c>
      <c r="W24" s="16">
        <v>40.71</v>
      </c>
      <c r="X24" s="17">
        <v>46.25</v>
      </c>
      <c r="Y24" s="17">
        <f t="shared" si="6"/>
        <v>5.5399999999999991</v>
      </c>
      <c r="Z24" s="16">
        <v>46.86</v>
      </c>
      <c r="AA24" s="17">
        <v>43.6</v>
      </c>
      <c r="AB24" s="17">
        <f t="shared" si="7"/>
        <v>-3.259999999999998</v>
      </c>
      <c r="AC24" s="17">
        <f t="shared" si="8"/>
        <v>40.384999999999998</v>
      </c>
      <c r="AD24" s="17">
        <f t="shared" si="9"/>
        <v>38.550000000000004</v>
      </c>
      <c r="AE24" s="17">
        <f t="shared" si="10"/>
        <v>-1.8349999999999937</v>
      </c>
      <c r="AF24" s="18">
        <v>3</v>
      </c>
    </row>
    <row r="25" spans="1:32">
      <c r="A25" s="15">
        <v>4</v>
      </c>
      <c r="B25" s="15">
        <v>23</v>
      </c>
      <c r="C25" s="15" t="s">
        <v>18</v>
      </c>
      <c r="D25" s="15">
        <v>9</v>
      </c>
      <c r="E25" s="16">
        <v>59.11</v>
      </c>
      <c r="F25" s="17">
        <v>43.94</v>
      </c>
      <c r="G25" s="17">
        <f t="shared" si="0"/>
        <v>-15.170000000000002</v>
      </c>
      <c r="H25" s="16">
        <v>56.22</v>
      </c>
      <c r="I25" s="17">
        <v>42</v>
      </c>
      <c r="J25" s="17">
        <f t="shared" si="1"/>
        <v>-14.219999999999999</v>
      </c>
      <c r="K25" s="16">
        <v>24</v>
      </c>
      <c r="L25" s="17">
        <v>29.11</v>
      </c>
      <c r="M25" s="17">
        <f t="shared" si="2"/>
        <v>5.1099999999999994</v>
      </c>
      <c r="N25" s="16">
        <v>21.33</v>
      </c>
      <c r="O25" s="17">
        <v>25.33</v>
      </c>
      <c r="P25" s="17">
        <f t="shared" si="3"/>
        <v>4</v>
      </c>
      <c r="Q25" s="16">
        <v>37.33</v>
      </c>
      <c r="R25" s="17">
        <v>34.67</v>
      </c>
      <c r="S25" s="17">
        <f t="shared" si="4"/>
        <v>-2.6599999999999966</v>
      </c>
      <c r="T25" s="16">
        <v>61.11</v>
      </c>
      <c r="U25" s="19">
        <v>63.61</v>
      </c>
      <c r="V25" s="17">
        <f t="shared" si="5"/>
        <v>2.5</v>
      </c>
      <c r="W25" s="16">
        <v>41.39</v>
      </c>
      <c r="X25" s="17">
        <v>41.67</v>
      </c>
      <c r="Y25" s="17">
        <f t="shared" si="6"/>
        <v>0.28000000000000114</v>
      </c>
      <c r="Z25" s="16">
        <v>50</v>
      </c>
      <c r="AA25" s="17">
        <v>42.44</v>
      </c>
      <c r="AB25" s="17">
        <f t="shared" si="7"/>
        <v>-7.5600000000000023</v>
      </c>
      <c r="AC25" s="17">
        <f t="shared" si="8"/>
        <v>43.811249999999994</v>
      </c>
      <c r="AD25" s="17">
        <f t="shared" si="9"/>
        <v>40.346250000000005</v>
      </c>
      <c r="AE25" s="17">
        <f t="shared" si="10"/>
        <v>-3.4649999999999892</v>
      </c>
      <c r="AF25" s="18">
        <v>4</v>
      </c>
    </row>
    <row r="26" spans="1:32">
      <c r="A26" s="15">
        <v>6</v>
      </c>
      <c r="B26" s="15">
        <v>24</v>
      </c>
      <c r="C26" s="15" t="s">
        <v>27</v>
      </c>
      <c r="D26" s="15">
        <v>9</v>
      </c>
      <c r="E26" s="16">
        <v>55.36</v>
      </c>
      <c r="F26" s="17">
        <v>48.69</v>
      </c>
      <c r="G26" s="17">
        <f t="shared" si="0"/>
        <v>-6.6700000000000017</v>
      </c>
      <c r="H26" s="16">
        <v>47</v>
      </c>
      <c r="I26" s="17">
        <v>48.22</v>
      </c>
      <c r="J26" s="17">
        <f t="shared" si="1"/>
        <v>1.2199999999999989</v>
      </c>
      <c r="K26" s="16">
        <v>23.8</v>
      </c>
      <c r="L26" s="17">
        <v>28.44</v>
      </c>
      <c r="M26" s="17">
        <f t="shared" si="2"/>
        <v>4.6400000000000006</v>
      </c>
      <c r="N26" s="16">
        <v>20.48</v>
      </c>
      <c r="O26" s="17">
        <v>26.22</v>
      </c>
      <c r="P26" s="17">
        <f t="shared" si="3"/>
        <v>5.7399999999999984</v>
      </c>
      <c r="Q26" s="16">
        <v>37.200000000000003</v>
      </c>
      <c r="R26" s="17">
        <v>47.33</v>
      </c>
      <c r="S26" s="17">
        <f t="shared" si="4"/>
        <v>10.129999999999995</v>
      </c>
      <c r="T26" s="16">
        <v>53.75</v>
      </c>
      <c r="U26" s="19">
        <v>66.39</v>
      </c>
      <c r="V26" s="17">
        <f t="shared" si="5"/>
        <v>12.64</v>
      </c>
      <c r="W26" s="16">
        <v>45.25</v>
      </c>
      <c r="X26" s="17">
        <v>43.89</v>
      </c>
      <c r="Y26" s="17">
        <f t="shared" si="6"/>
        <v>-1.3599999999999994</v>
      </c>
      <c r="Z26" s="16">
        <v>49.4</v>
      </c>
      <c r="AA26" s="17">
        <v>54.89</v>
      </c>
      <c r="AB26" s="17">
        <f t="shared" si="7"/>
        <v>5.490000000000002</v>
      </c>
      <c r="AC26" s="17">
        <f t="shared" si="8"/>
        <v>41.529999999999994</v>
      </c>
      <c r="AD26" s="17">
        <f t="shared" si="9"/>
        <v>45.508749999999992</v>
      </c>
      <c r="AE26" s="17">
        <f t="shared" si="10"/>
        <v>3.978749999999998</v>
      </c>
      <c r="AF26" s="18">
        <v>6</v>
      </c>
    </row>
    <row r="27" spans="1:32">
      <c r="A27" s="15">
        <v>1</v>
      </c>
      <c r="B27" s="15">
        <v>25</v>
      </c>
      <c r="C27" s="15" t="s">
        <v>4</v>
      </c>
      <c r="D27" s="15">
        <v>8</v>
      </c>
      <c r="E27" s="16">
        <v>54</v>
      </c>
      <c r="F27" s="17">
        <v>43.68</v>
      </c>
      <c r="G27" s="17">
        <f t="shared" si="0"/>
        <v>-10.32</v>
      </c>
      <c r="H27" s="16">
        <v>47.5</v>
      </c>
      <c r="I27" s="17">
        <v>43</v>
      </c>
      <c r="J27" s="17">
        <f t="shared" si="1"/>
        <v>-4.5</v>
      </c>
      <c r="K27" s="16">
        <v>24.88</v>
      </c>
      <c r="L27" s="17">
        <v>30.75</v>
      </c>
      <c r="M27" s="17">
        <f t="shared" si="2"/>
        <v>5.870000000000001</v>
      </c>
      <c r="N27" s="16">
        <v>22.95</v>
      </c>
      <c r="O27" s="17">
        <v>20.5</v>
      </c>
      <c r="P27" s="17">
        <f t="shared" si="3"/>
        <v>-2.4499999999999993</v>
      </c>
      <c r="Q27" s="16">
        <v>29.63</v>
      </c>
      <c r="R27" s="17">
        <v>31.25</v>
      </c>
      <c r="S27" s="17">
        <f t="shared" si="4"/>
        <v>1.620000000000001</v>
      </c>
      <c r="T27" s="16">
        <v>55.78</v>
      </c>
      <c r="U27" s="19">
        <v>57.81</v>
      </c>
      <c r="V27" s="17">
        <f t="shared" si="5"/>
        <v>2.0300000000000011</v>
      </c>
      <c r="W27" s="16">
        <v>42.66</v>
      </c>
      <c r="X27" s="17">
        <v>45.31</v>
      </c>
      <c r="Y27" s="17">
        <f t="shared" si="6"/>
        <v>2.6500000000000057</v>
      </c>
      <c r="Z27" s="16">
        <v>46.63</v>
      </c>
      <c r="AA27" s="17">
        <v>47.75</v>
      </c>
      <c r="AB27" s="17">
        <f t="shared" si="7"/>
        <v>1.1199999999999974</v>
      </c>
      <c r="AC27" s="17">
        <f t="shared" si="8"/>
        <v>40.503749999999997</v>
      </c>
      <c r="AD27" s="17">
        <f t="shared" si="9"/>
        <v>40.006250000000001</v>
      </c>
      <c r="AE27" s="17">
        <f t="shared" si="10"/>
        <v>-0.49749999999999517</v>
      </c>
      <c r="AF27" s="18">
        <v>5</v>
      </c>
    </row>
    <row r="28" spans="1:32">
      <c r="A28" s="15">
        <v>6</v>
      </c>
      <c r="B28" s="15">
        <v>26</v>
      </c>
      <c r="C28" s="15" t="s">
        <v>26</v>
      </c>
      <c r="D28" s="15">
        <v>19</v>
      </c>
      <c r="E28" s="16">
        <v>47.49</v>
      </c>
      <c r="F28" s="17">
        <v>41.08</v>
      </c>
      <c r="G28" s="17">
        <f t="shared" si="0"/>
        <v>-6.4100000000000037</v>
      </c>
      <c r="H28" s="16">
        <v>39.270000000000003</v>
      </c>
      <c r="I28" s="17">
        <v>36.74</v>
      </c>
      <c r="J28" s="17">
        <f t="shared" si="1"/>
        <v>-2.5300000000000011</v>
      </c>
      <c r="K28" s="16">
        <v>28.55</v>
      </c>
      <c r="L28" s="17">
        <v>28.74</v>
      </c>
      <c r="M28" s="17">
        <f t="shared" si="2"/>
        <v>0.18999999999999773</v>
      </c>
      <c r="N28" s="16">
        <v>24.44</v>
      </c>
      <c r="O28" s="17">
        <v>18.989999999999998</v>
      </c>
      <c r="P28" s="17">
        <f t="shared" si="3"/>
        <v>-5.4500000000000028</v>
      </c>
      <c r="Q28" s="16">
        <v>33.64</v>
      </c>
      <c r="R28" s="17">
        <v>38</v>
      </c>
      <c r="S28" s="17">
        <f t="shared" si="4"/>
        <v>4.3599999999999994</v>
      </c>
      <c r="T28" s="16">
        <v>50.23</v>
      </c>
      <c r="U28" s="19">
        <v>59.61</v>
      </c>
      <c r="V28" s="17">
        <f t="shared" si="5"/>
        <v>9.3800000000000026</v>
      </c>
      <c r="W28" s="16">
        <v>37.5</v>
      </c>
      <c r="X28" s="17">
        <v>42.11</v>
      </c>
      <c r="Y28" s="17">
        <f t="shared" si="6"/>
        <v>4.6099999999999994</v>
      </c>
      <c r="Z28" s="16">
        <v>41.09</v>
      </c>
      <c r="AA28" s="17">
        <v>41.47</v>
      </c>
      <c r="AB28" s="17">
        <f t="shared" si="7"/>
        <v>0.37999999999999545</v>
      </c>
      <c r="AC28" s="17">
        <f t="shared" si="8"/>
        <v>37.776250000000005</v>
      </c>
      <c r="AD28" s="17">
        <f t="shared" si="9"/>
        <v>38.342500000000001</v>
      </c>
      <c r="AE28" s="17">
        <f t="shared" si="10"/>
        <v>0.56624999999999659</v>
      </c>
      <c r="AF28" s="18">
        <v>5</v>
      </c>
    </row>
    <row r="29" spans="1:32">
      <c r="A29" s="15">
        <v>2</v>
      </c>
      <c r="B29" s="15">
        <v>27</v>
      </c>
      <c r="C29" s="15" t="s">
        <v>5</v>
      </c>
      <c r="D29" s="15">
        <v>18</v>
      </c>
      <c r="E29" s="16">
        <v>55.23</v>
      </c>
      <c r="F29" s="17">
        <v>45.32</v>
      </c>
      <c r="G29" s="17">
        <f t="shared" si="0"/>
        <v>-9.9099999999999966</v>
      </c>
      <c r="H29" s="16">
        <v>44.39</v>
      </c>
      <c r="I29" s="17">
        <v>42</v>
      </c>
      <c r="J29" s="17">
        <f t="shared" si="1"/>
        <v>-2.3900000000000006</v>
      </c>
      <c r="K29" s="16">
        <v>24.87</v>
      </c>
      <c r="L29" s="17">
        <v>33.33</v>
      </c>
      <c r="M29" s="17">
        <f t="shared" si="2"/>
        <v>8.4599999999999973</v>
      </c>
      <c r="N29" s="16">
        <v>24.17</v>
      </c>
      <c r="O29" s="17">
        <v>23.38</v>
      </c>
      <c r="P29" s="17">
        <f t="shared" si="3"/>
        <v>-0.7900000000000027</v>
      </c>
      <c r="Q29" s="16">
        <v>32.090000000000003</v>
      </c>
      <c r="R29" s="17">
        <v>39.11</v>
      </c>
      <c r="S29" s="17">
        <f t="shared" si="4"/>
        <v>7.019999999999996</v>
      </c>
      <c r="T29" s="16">
        <v>54.62</v>
      </c>
      <c r="U29" s="19">
        <v>64.58</v>
      </c>
      <c r="V29" s="17">
        <f t="shared" si="5"/>
        <v>9.9600000000000009</v>
      </c>
      <c r="W29" s="16">
        <v>40.49</v>
      </c>
      <c r="X29" s="17">
        <v>42.64</v>
      </c>
      <c r="Y29" s="17">
        <f t="shared" si="6"/>
        <v>2.1499999999999986</v>
      </c>
      <c r="Z29" s="16">
        <v>46.35</v>
      </c>
      <c r="AA29" s="17">
        <v>45.78</v>
      </c>
      <c r="AB29" s="17">
        <f t="shared" si="7"/>
        <v>-0.57000000000000028</v>
      </c>
      <c r="AC29" s="17">
        <f t="shared" si="8"/>
        <v>40.276250000000005</v>
      </c>
      <c r="AD29" s="17">
        <f t="shared" si="9"/>
        <v>42.017499999999998</v>
      </c>
      <c r="AE29" s="17">
        <f t="shared" si="10"/>
        <v>1.7412499999999937</v>
      </c>
      <c r="AF29" s="18">
        <v>4</v>
      </c>
    </row>
    <row r="30" spans="1:32">
      <c r="A30" s="15">
        <v>5</v>
      </c>
      <c r="B30" s="15">
        <v>28</v>
      </c>
      <c r="C30" s="15" t="s">
        <v>19</v>
      </c>
      <c r="D30" s="15">
        <v>1</v>
      </c>
      <c r="E30" s="16">
        <v>58.4</v>
      </c>
      <c r="F30" s="17">
        <v>63.9</v>
      </c>
      <c r="G30" s="17">
        <f t="shared" si="0"/>
        <v>5.5</v>
      </c>
      <c r="H30" s="16">
        <v>45.14</v>
      </c>
      <c r="I30" s="17">
        <v>72</v>
      </c>
      <c r="J30" s="17">
        <f t="shared" si="1"/>
        <v>26.86</v>
      </c>
      <c r="K30" s="16">
        <v>22.86</v>
      </c>
      <c r="L30" s="17">
        <v>40</v>
      </c>
      <c r="M30" s="17">
        <f t="shared" si="2"/>
        <v>17.14</v>
      </c>
      <c r="N30" s="16">
        <v>25.37</v>
      </c>
      <c r="O30" s="17">
        <v>28.8</v>
      </c>
      <c r="P30" s="17">
        <f t="shared" si="3"/>
        <v>3.4299999999999997</v>
      </c>
      <c r="Q30" s="16">
        <v>40</v>
      </c>
      <c r="R30" s="17">
        <v>62</v>
      </c>
      <c r="S30" s="17">
        <f t="shared" si="4"/>
        <v>22</v>
      </c>
      <c r="T30" s="16">
        <v>61.79</v>
      </c>
      <c r="U30" s="19">
        <v>82.5</v>
      </c>
      <c r="V30" s="17">
        <f t="shared" si="5"/>
        <v>20.71</v>
      </c>
      <c r="W30" s="16">
        <v>45.36</v>
      </c>
      <c r="X30" s="17">
        <v>60</v>
      </c>
      <c r="Y30" s="17">
        <f t="shared" si="6"/>
        <v>14.64</v>
      </c>
      <c r="Z30" s="16">
        <v>51.43</v>
      </c>
      <c r="AA30" s="17">
        <v>70</v>
      </c>
      <c r="AB30" s="17">
        <f t="shared" si="7"/>
        <v>18.57</v>
      </c>
      <c r="AC30" s="17">
        <f t="shared" si="8"/>
        <v>43.793749999999996</v>
      </c>
      <c r="AD30" s="17">
        <f t="shared" si="9"/>
        <v>59.900000000000006</v>
      </c>
      <c r="AE30" s="17">
        <f t="shared" si="10"/>
        <v>16.10625000000001</v>
      </c>
      <c r="AF30" s="18">
        <v>8</v>
      </c>
    </row>
    <row r="31" spans="1:32">
      <c r="C31" s="15" t="s">
        <v>59</v>
      </c>
      <c r="D31" s="22"/>
    </row>
  </sheetData>
  <mergeCells count="15">
    <mergeCell ref="D1:D2"/>
    <mergeCell ref="C1:C2"/>
    <mergeCell ref="B1:B2"/>
    <mergeCell ref="W1:Y1"/>
    <mergeCell ref="Z1:AB1"/>
    <mergeCell ref="AD1:AD2"/>
    <mergeCell ref="AF1:AF2"/>
    <mergeCell ref="E1:G1"/>
    <mergeCell ref="H1:J1"/>
    <mergeCell ref="K1:M1"/>
    <mergeCell ref="N1:P1"/>
    <mergeCell ref="Q1:S1"/>
    <mergeCell ref="T1:V1"/>
    <mergeCell ref="AC1:AC2"/>
    <mergeCell ref="AE1:AE2"/>
  </mergeCells>
  <pageMargins left="0.7" right="0.7" top="0.75" bottom="0.75" header="0.3" footer="0.3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F31"/>
  <sheetViews>
    <sheetView topLeftCell="A13" workbookViewId="0">
      <selection activeCell="Z3" sqref="Z3:AA30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14.625" style="20" customWidth="1"/>
    <col min="4" max="4" width="2.5" style="20" customWidth="1"/>
    <col min="5" max="5" width="4.625" style="20" bestFit="1" customWidth="1"/>
    <col min="6" max="6" width="4.25" style="20" bestFit="1" customWidth="1"/>
    <col min="7" max="7" width="4.625" style="20" bestFit="1" customWidth="1"/>
    <col min="8" max="9" width="4.25" style="20" bestFit="1" customWidth="1"/>
    <col min="10" max="10" width="4.625" style="20" bestFit="1" customWidth="1"/>
    <col min="11" max="12" width="4.25" style="20" bestFit="1" customWidth="1"/>
    <col min="13" max="13" width="4.625" style="68" bestFit="1" customWidth="1"/>
    <col min="14" max="15" width="4.25" style="20" bestFit="1" customWidth="1"/>
    <col min="16" max="16" width="5.375" style="20" bestFit="1" customWidth="1"/>
    <col min="17" max="18" width="4.25" style="20" bestFit="1" customWidth="1"/>
    <col min="19" max="19" width="5.375" style="20" bestFit="1" customWidth="1"/>
    <col min="20" max="20" width="4.25" style="20" bestFit="1" customWidth="1"/>
    <col min="21" max="22" width="4.625" style="20" bestFit="1" customWidth="1"/>
    <col min="23" max="24" width="4.25" style="20" bestFit="1" customWidth="1"/>
    <col min="25" max="25" width="5.375" style="20" bestFit="1" customWidth="1"/>
    <col min="26" max="27" width="4.25" style="20" bestFit="1" customWidth="1"/>
    <col min="28" max="28" width="4.625" style="20" bestFit="1" customWidth="1"/>
    <col min="29" max="29" width="5.5" style="20" bestFit="1" customWidth="1"/>
    <col min="30" max="30" width="5" style="20" bestFit="1" customWidth="1"/>
    <col min="31" max="31" width="4.5" style="20" customWidth="1"/>
    <col min="32" max="32" width="3.125" style="51" bestFit="1" customWidth="1"/>
  </cols>
  <sheetData>
    <row r="1" spans="1:32">
      <c r="A1" s="99" t="s">
        <v>28</v>
      </c>
      <c r="B1" s="99" t="s">
        <v>60</v>
      </c>
      <c r="C1" s="99" t="s">
        <v>30</v>
      </c>
      <c r="D1" s="99" t="s">
        <v>70</v>
      </c>
      <c r="E1" s="101" t="s">
        <v>31</v>
      </c>
      <c r="F1" s="101"/>
      <c r="G1" s="101"/>
      <c r="H1" s="101" t="s">
        <v>32</v>
      </c>
      <c r="I1" s="101"/>
      <c r="J1" s="101"/>
      <c r="K1" s="101" t="s">
        <v>33</v>
      </c>
      <c r="L1" s="101"/>
      <c r="M1" s="101"/>
      <c r="N1" s="101" t="s">
        <v>34</v>
      </c>
      <c r="O1" s="101"/>
      <c r="P1" s="101"/>
      <c r="Q1" s="101" t="s">
        <v>35</v>
      </c>
      <c r="R1" s="101"/>
      <c r="S1" s="101"/>
      <c r="T1" s="101" t="s">
        <v>37</v>
      </c>
      <c r="U1" s="101"/>
      <c r="V1" s="101"/>
      <c r="W1" s="101" t="s">
        <v>38</v>
      </c>
      <c r="X1" s="101"/>
      <c r="Y1" s="101"/>
      <c r="Z1" s="101" t="s">
        <v>39</v>
      </c>
      <c r="AA1" s="101"/>
      <c r="AB1" s="101"/>
      <c r="AC1" s="102" t="s">
        <v>109</v>
      </c>
      <c r="AD1" s="102" t="s">
        <v>108</v>
      </c>
      <c r="AE1" s="102" t="s">
        <v>68</v>
      </c>
      <c r="AF1" s="107" t="s">
        <v>62</v>
      </c>
    </row>
    <row r="2" spans="1:32">
      <c r="A2" s="100"/>
      <c r="B2" s="100"/>
      <c r="C2" s="100"/>
      <c r="D2" s="100"/>
      <c r="E2" s="54" t="s">
        <v>63</v>
      </c>
      <c r="F2" s="54" t="s">
        <v>106</v>
      </c>
      <c r="G2" s="14" t="s">
        <v>61</v>
      </c>
      <c r="H2" s="54" t="s">
        <v>63</v>
      </c>
      <c r="I2" s="54" t="s">
        <v>106</v>
      </c>
      <c r="J2" s="14" t="s">
        <v>61</v>
      </c>
      <c r="K2" s="54" t="s">
        <v>63</v>
      </c>
      <c r="L2" s="54" t="s">
        <v>106</v>
      </c>
      <c r="M2" s="67" t="s">
        <v>61</v>
      </c>
      <c r="N2" s="54" t="s">
        <v>63</v>
      </c>
      <c r="O2" s="54" t="s">
        <v>106</v>
      </c>
      <c r="P2" s="14" t="s">
        <v>61</v>
      </c>
      <c r="Q2" s="54" t="s">
        <v>63</v>
      </c>
      <c r="R2" s="54" t="s">
        <v>106</v>
      </c>
      <c r="S2" s="14" t="s">
        <v>61</v>
      </c>
      <c r="T2" s="54" t="s">
        <v>63</v>
      </c>
      <c r="U2" s="54" t="s">
        <v>106</v>
      </c>
      <c r="V2" s="14" t="s">
        <v>61</v>
      </c>
      <c r="W2" s="54" t="s">
        <v>63</v>
      </c>
      <c r="X2" s="54" t="s">
        <v>106</v>
      </c>
      <c r="Y2" s="14" t="s">
        <v>61</v>
      </c>
      <c r="Z2" s="54" t="s">
        <v>63</v>
      </c>
      <c r="AA2" s="54" t="s">
        <v>106</v>
      </c>
      <c r="AB2" s="14" t="s">
        <v>61</v>
      </c>
      <c r="AC2" s="102"/>
      <c r="AD2" s="102"/>
      <c r="AE2" s="102"/>
      <c r="AF2" s="107"/>
    </row>
    <row r="3" spans="1:32">
      <c r="A3" s="15">
        <v>5</v>
      </c>
      <c r="B3" s="15">
        <v>1</v>
      </c>
      <c r="C3" s="15" t="s">
        <v>20</v>
      </c>
      <c r="D3" s="63">
        <v>4</v>
      </c>
      <c r="E3" s="17">
        <v>33.78</v>
      </c>
      <c r="F3" s="17">
        <v>35.729999999999997</v>
      </c>
      <c r="G3" s="17">
        <f t="shared" ref="G3:G30" si="0">F3-E3</f>
        <v>1.9499999999999957</v>
      </c>
      <c r="H3" s="17">
        <v>36.33</v>
      </c>
      <c r="I3" s="17">
        <v>45</v>
      </c>
      <c r="J3" s="17">
        <f t="shared" ref="J3:J30" si="1">I3-H3</f>
        <v>8.6700000000000017</v>
      </c>
      <c r="K3" s="17">
        <v>25.67</v>
      </c>
      <c r="L3" s="17">
        <v>29</v>
      </c>
      <c r="M3" s="17">
        <f t="shared" ref="M3:M30" si="2">L3-K3</f>
        <v>3.3299999999999983</v>
      </c>
      <c r="N3" s="17">
        <v>19.329999999999998</v>
      </c>
      <c r="O3" s="17">
        <v>24</v>
      </c>
      <c r="P3" s="17">
        <f t="shared" ref="P3:P30" si="3">O3-N3</f>
        <v>4.6700000000000017</v>
      </c>
      <c r="Q3" s="17">
        <v>32.33</v>
      </c>
      <c r="R3" s="17">
        <v>37</v>
      </c>
      <c r="S3" s="17">
        <f t="shared" ref="S3:S30" si="4">R3-Q3</f>
        <v>4.6700000000000017</v>
      </c>
      <c r="T3" s="17">
        <v>50.42</v>
      </c>
      <c r="U3" s="17">
        <v>48.75</v>
      </c>
      <c r="V3" s="17">
        <f t="shared" ref="V3:V30" si="5">U3-T3</f>
        <v>-1.6700000000000017</v>
      </c>
      <c r="W3" s="17">
        <v>37.92</v>
      </c>
      <c r="X3" s="17">
        <v>38.130000000000003</v>
      </c>
      <c r="Y3" s="17">
        <f t="shared" ref="Y3:Y30" si="6">X3-W3</f>
        <v>0.21000000000000085</v>
      </c>
      <c r="Z3" s="17">
        <v>32.67</v>
      </c>
      <c r="AA3" s="17">
        <v>40.5</v>
      </c>
      <c r="AB3" s="17">
        <f t="shared" ref="AB3:AB30" si="7">AA3-Z3</f>
        <v>7.8299999999999983</v>
      </c>
      <c r="AC3" s="17">
        <f t="shared" ref="AC3:AC30" si="8">(E3+H3+K3+N3+Q3+T3+W3+Z3)/8</f>
        <v>33.556250000000006</v>
      </c>
      <c r="AD3" s="17">
        <f t="shared" ref="AD3:AD30" si="9">(F3+I3+L3+O3+R3+U3+X3+AA3)/8</f>
        <v>37.263750000000002</v>
      </c>
      <c r="AE3" s="17">
        <f t="shared" ref="AE3:AE30" si="10">AD3-AC3</f>
        <v>3.707499999999996</v>
      </c>
      <c r="AF3" s="50">
        <v>7</v>
      </c>
    </row>
    <row r="4" spans="1:32">
      <c r="A4" s="15">
        <v>5</v>
      </c>
      <c r="B4" s="15">
        <v>2</v>
      </c>
      <c r="C4" s="15" t="s">
        <v>21</v>
      </c>
      <c r="D4" s="63">
        <v>8</v>
      </c>
      <c r="E4" s="17">
        <v>44.28</v>
      </c>
      <c r="F4" s="17">
        <v>32.21</v>
      </c>
      <c r="G4" s="17">
        <f t="shared" si="0"/>
        <v>-12.07</v>
      </c>
      <c r="H4" s="17">
        <v>37.6</v>
      </c>
      <c r="I4" s="17">
        <v>47.75</v>
      </c>
      <c r="J4" s="17">
        <f t="shared" si="1"/>
        <v>10.149999999999999</v>
      </c>
      <c r="K4" s="17">
        <v>34.799999999999997</v>
      </c>
      <c r="L4" s="17">
        <v>26.5</v>
      </c>
      <c r="M4" s="17">
        <f t="shared" si="2"/>
        <v>-8.2999999999999972</v>
      </c>
      <c r="N4" s="17">
        <v>19.68</v>
      </c>
      <c r="O4" s="17">
        <v>22.8</v>
      </c>
      <c r="P4" s="17">
        <f t="shared" si="3"/>
        <v>3.120000000000001</v>
      </c>
      <c r="Q4" s="17">
        <v>33.6</v>
      </c>
      <c r="R4" s="17">
        <v>32.5</v>
      </c>
      <c r="S4" s="17">
        <f t="shared" si="4"/>
        <v>-1.1000000000000014</v>
      </c>
      <c r="T4" s="17">
        <v>63.5</v>
      </c>
      <c r="U4" s="17">
        <v>60.31</v>
      </c>
      <c r="V4" s="17">
        <f t="shared" si="5"/>
        <v>-3.1899999999999977</v>
      </c>
      <c r="W4" s="17">
        <v>43.5</v>
      </c>
      <c r="X4" s="17">
        <v>40.630000000000003</v>
      </c>
      <c r="Y4" s="17">
        <f t="shared" si="6"/>
        <v>-2.8699999999999974</v>
      </c>
      <c r="Z4" s="17">
        <v>44</v>
      </c>
      <c r="AA4" s="17">
        <v>42.25</v>
      </c>
      <c r="AB4" s="17">
        <f t="shared" si="7"/>
        <v>-1.75</v>
      </c>
      <c r="AC4" s="17">
        <f t="shared" si="8"/>
        <v>40.119999999999997</v>
      </c>
      <c r="AD4" s="17">
        <f t="shared" si="9"/>
        <v>38.118750000000006</v>
      </c>
      <c r="AE4" s="17">
        <f t="shared" si="10"/>
        <v>-2.0012499999999918</v>
      </c>
      <c r="AF4" s="50">
        <v>2</v>
      </c>
    </row>
    <row r="5" spans="1:32">
      <c r="A5" s="15">
        <v>5</v>
      </c>
      <c r="B5" s="15">
        <v>3</v>
      </c>
      <c r="C5" s="15" t="s">
        <v>22</v>
      </c>
      <c r="D5" s="63">
        <v>10</v>
      </c>
      <c r="E5" s="17">
        <v>46.51</v>
      </c>
      <c r="F5" s="17">
        <v>40.53</v>
      </c>
      <c r="G5" s="17">
        <f t="shared" si="0"/>
        <v>-5.9799999999999969</v>
      </c>
      <c r="H5" s="17">
        <v>37.78</v>
      </c>
      <c r="I5" s="17">
        <v>52.2</v>
      </c>
      <c r="J5" s="17">
        <f t="shared" si="1"/>
        <v>14.420000000000002</v>
      </c>
      <c r="K5" s="17">
        <v>30.89</v>
      </c>
      <c r="L5" s="17">
        <v>29.8</v>
      </c>
      <c r="M5" s="17">
        <f t="shared" si="2"/>
        <v>-1.0899999999999999</v>
      </c>
      <c r="N5" s="17">
        <v>26.49</v>
      </c>
      <c r="O5" s="17">
        <v>31.12</v>
      </c>
      <c r="P5" s="17">
        <f t="shared" si="3"/>
        <v>4.6300000000000026</v>
      </c>
      <c r="Q5" s="17">
        <v>31.56</v>
      </c>
      <c r="R5" s="17">
        <v>47</v>
      </c>
      <c r="S5" s="17">
        <f t="shared" si="4"/>
        <v>15.440000000000001</v>
      </c>
      <c r="T5" s="17">
        <v>60</v>
      </c>
      <c r="U5" s="17">
        <v>69.5</v>
      </c>
      <c r="V5" s="17">
        <f t="shared" si="5"/>
        <v>9.5</v>
      </c>
      <c r="W5" s="17">
        <v>43.61</v>
      </c>
      <c r="X5" s="17">
        <v>45</v>
      </c>
      <c r="Y5" s="17">
        <f t="shared" si="6"/>
        <v>1.3900000000000006</v>
      </c>
      <c r="Z5" s="17">
        <v>45.56</v>
      </c>
      <c r="AA5" s="17">
        <v>52.2</v>
      </c>
      <c r="AB5" s="17">
        <f t="shared" si="7"/>
        <v>6.6400000000000006</v>
      </c>
      <c r="AC5" s="17">
        <f t="shared" si="8"/>
        <v>40.299999999999997</v>
      </c>
      <c r="AD5" s="17">
        <f t="shared" si="9"/>
        <v>45.918749999999996</v>
      </c>
      <c r="AE5" s="17">
        <f t="shared" si="10"/>
        <v>5.6187499999999986</v>
      </c>
      <c r="AF5" s="50">
        <v>6</v>
      </c>
    </row>
    <row r="6" spans="1:32">
      <c r="A6" s="15">
        <v>2</v>
      </c>
      <c r="B6" s="15">
        <v>4</v>
      </c>
      <c r="C6" s="15" t="s">
        <v>6</v>
      </c>
      <c r="D6" s="63">
        <v>16</v>
      </c>
      <c r="E6" s="17">
        <v>45.65</v>
      </c>
      <c r="F6" s="17">
        <v>39.19</v>
      </c>
      <c r="G6" s="17">
        <f t="shared" si="0"/>
        <v>-6.4600000000000009</v>
      </c>
      <c r="H6" s="17">
        <v>40</v>
      </c>
      <c r="I6" s="17">
        <v>49.25</v>
      </c>
      <c r="J6" s="17">
        <f t="shared" si="1"/>
        <v>9.25</v>
      </c>
      <c r="K6" s="17">
        <v>33.33</v>
      </c>
      <c r="L6" s="17">
        <v>26.88</v>
      </c>
      <c r="M6" s="17">
        <f t="shared" si="2"/>
        <v>-6.4499999999999993</v>
      </c>
      <c r="N6" s="17">
        <v>23.73</v>
      </c>
      <c r="O6" s="17">
        <v>27.6</v>
      </c>
      <c r="P6" s="17">
        <f t="shared" si="3"/>
        <v>3.870000000000001</v>
      </c>
      <c r="Q6" s="17">
        <v>37.17</v>
      </c>
      <c r="R6" s="17">
        <v>39.880000000000003</v>
      </c>
      <c r="S6" s="17">
        <f t="shared" si="4"/>
        <v>2.7100000000000009</v>
      </c>
      <c r="T6" s="17">
        <v>65.63</v>
      </c>
      <c r="U6" s="17">
        <v>62.97</v>
      </c>
      <c r="V6" s="17">
        <f t="shared" si="5"/>
        <v>-2.6599999999999966</v>
      </c>
      <c r="W6" s="17">
        <v>45.63</v>
      </c>
      <c r="X6" s="17">
        <v>41.25</v>
      </c>
      <c r="Y6" s="17">
        <f t="shared" si="6"/>
        <v>-4.3800000000000026</v>
      </c>
      <c r="Z6" s="17">
        <v>45.67</v>
      </c>
      <c r="AA6" s="17">
        <v>47.38</v>
      </c>
      <c r="AB6" s="17">
        <f t="shared" si="7"/>
        <v>1.7100000000000009</v>
      </c>
      <c r="AC6" s="17">
        <f t="shared" si="8"/>
        <v>42.10125</v>
      </c>
      <c r="AD6" s="17">
        <f t="shared" si="9"/>
        <v>41.8</v>
      </c>
      <c r="AE6" s="17">
        <f t="shared" si="10"/>
        <v>-0.30125000000000313</v>
      </c>
      <c r="AF6" s="50">
        <v>4</v>
      </c>
    </row>
    <row r="7" spans="1:32">
      <c r="A7" s="15">
        <v>3</v>
      </c>
      <c r="B7" s="15">
        <v>5</v>
      </c>
      <c r="C7" s="15" t="s">
        <v>9</v>
      </c>
      <c r="D7" s="63">
        <v>17</v>
      </c>
      <c r="E7" s="17">
        <v>43.03</v>
      </c>
      <c r="F7" s="17">
        <v>36.75</v>
      </c>
      <c r="G7" s="17">
        <f t="shared" si="0"/>
        <v>-6.2800000000000011</v>
      </c>
      <c r="H7" s="17">
        <v>34.19</v>
      </c>
      <c r="I7" s="17">
        <v>47.88</v>
      </c>
      <c r="J7" s="17">
        <f t="shared" si="1"/>
        <v>13.690000000000005</v>
      </c>
      <c r="K7" s="17">
        <v>26.57</v>
      </c>
      <c r="L7" s="17">
        <v>25.18</v>
      </c>
      <c r="M7" s="17">
        <f t="shared" si="2"/>
        <v>-1.3900000000000006</v>
      </c>
      <c r="N7" s="17">
        <v>25.1</v>
      </c>
      <c r="O7" s="17">
        <v>26.07</v>
      </c>
      <c r="P7" s="17">
        <f t="shared" si="3"/>
        <v>0.96999999999999886</v>
      </c>
      <c r="Q7" s="17">
        <v>38</v>
      </c>
      <c r="R7" s="17">
        <v>38.94</v>
      </c>
      <c r="S7" s="17">
        <f t="shared" si="4"/>
        <v>0.93999999999999773</v>
      </c>
      <c r="T7" s="17">
        <v>60.71</v>
      </c>
      <c r="U7" s="17">
        <v>63.82</v>
      </c>
      <c r="V7" s="17">
        <f t="shared" si="5"/>
        <v>3.1099999999999994</v>
      </c>
      <c r="W7" s="17">
        <v>42.14</v>
      </c>
      <c r="X7" s="17">
        <v>40.74</v>
      </c>
      <c r="Y7" s="17">
        <f t="shared" si="6"/>
        <v>-1.3999999999999986</v>
      </c>
      <c r="Z7" s="17">
        <v>41.43</v>
      </c>
      <c r="AA7" s="17">
        <v>44.47</v>
      </c>
      <c r="AB7" s="17">
        <f t="shared" si="7"/>
        <v>3.0399999999999991</v>
      </c>
      <c r="AC7" s="17">
        <f t="shared" si="8"/>
        <v>38.896250000000002</v>
      </c>
      <c r="AD7" s="17">
        <f t="shared" si="9"/>
        <v>40.481250000000003</v>
      </c>
      <c r="AE7" s="17">
        <f t="shared" si="10"/>
        <v>1.5850000000000009</v>
      </c>
      <c r="AF7" s="50">
        <v>5</v>
      </c>
    </row>
    <row r="8" spans="1:32">
      <c r="A8" s="15">
        <v>3</v>
      </c>
      <c r="B8" s="15">
        <v>6</v>
      </c>
      <c r="C8" s="15" t="s">
        <v>13</v>
      </c>
      <c r="D8" s="63">
        <v>18</v>
      </c>
      <c r="E8" s="17">
        <v>44.36</v>
      </c>
      <c r="F8" s="17">
        <v>33.4</v>
      </c>
      <c r="G8" s="17">
        <f t="shared" si="0"/>
        <v>-10.96</v>
      </c>
      <c r="H8" s="17">
        <v>34</v>
      </c>
      <c r="I8" s="17">
        <v>44.11</v>
      </c>
      <c r="J8" s="17">
        <f t="shared" si="1"/>
        <v>10.11</v>
      </c>
      <c r="K8" s="17">
        <v>27.78</v>
      </c>
      <c r="L8" s="17">
        <v>25</v>
      </c>
      <c r="M8" s="17">
        <f t="shared" si="2"/>
        <v>-2.7800000000000011</v>
      </c>
      <c r="N8" s="17">
        <v>21.93</v>
      </c>
      <c r="O8" s="17">
        <v>24.76</v>
      </c>
      <c r="P8" s="17">
        <f t="shared" si="3"/>
        <v>2.8300000000000018</v>
      </c>
      <c r="Q8" s="17">
        <v>35.630000000000003</v>
      </c>
      <c r="R8" s="17">
        <v>38.11</v>
      </c>
      <c r="S8" s="17">
        <f t="shared" si="4"/>
        <v>2.4799999999999969</v>
      </c>
      <c r="T8" s="17">
        <v>61.48</v>
      </c>
      <c r="U8" s="17">
        <v>56.25</v>
      </c>
      <c r="V8" s="17">
        <f t="shared" si="5"/>
        <v>-5.2299999999999969</v>
      </c>
      <c r="W8" s="17">
        <v>45.28</v>
      </c>
      <c r="X8" s="17">
        <v>44.17</v>
      </c>
      <c r="Y8" s="17">
        <f t="shared" si="6"/>
        <v>-1.1099999999999994</v>
      </c>
      <c r="Z8" s="17">
        <v>40.89</v>
      </c>
      <c r="AA8" s="17">
        <v>41.33</v>
      </c>
      <c r="AB8" s="17">
        <f t="shared" si="7"/>
        <v>0.43999999999999773</v>
      </c>
      <c r="AC8" s="17">
        <f t="shared" si="8"/>
        <v>38.918749999999996</v>
      </c>
      <c r="AD8" s="17">
        <f t="shared" si="9"/>
        <v>38.391249999999999</v>
      </c>
      <c r="AE8" s="17">
        <f t="shared" si="10"/>
        <v>-0.52749999999999631</v>
      </c>
      <c r="AF8" s="50">
        <v>4</v>
      </c>
    </row>
    <row r="9" spans="1:32">
      <c r="A9" s="15">
        <v>2</v>
      </c>
      <c r="B9" s="15">
        <v>7</v>
      </c>
      <c r="C9" s="15" t="s">
        <v>7</v>
      </c>
      <c r="D9" s="63">
        <v>36</v>
      </c>
      <c r="E9" s="17">
        <v>43.3</v>
      </c>
      <c r="F9" s="17">
        <v>34.31</v>
      </c>
      <c r="G9" s="17">
        <f t="shared" si="0"/>
        <v>-8.9899999999999949</v>
      </c>
      <c r="H9" s="17">
        <v>37.03</v>
      </c>
      <c r="I9" s="17">
        <v>45.11</v>
      </c>
      <c r="J9" s="17">
        <f t="shared" si="1"/>
        <v>8.0799999999999983</v>
      </c>
      <c r="K9" s="17">
        <v>27.66</v>
      </c>
      <c r="L9" s="17">
        <v>26.89</v>
      </c>
      <c r="M9" s="17">
        <f t="shared" si="2"/>
        <v>-0.76999999999999957</v>
      </c>
      <c r="N9" s="17">
        <v>25.97</v>
      </c>
      <c r="O9" s="17">
        <v>24.82</v>
      </c>
      <c r="P9" s="17">
        <f t="shared" si="3"/>
        <v>-1.1499999999999986</v>
      </c>
      <c r="Q9" s="17">
        <v>35.93</v>
      </c>
      <c r="R9" s="17">
        <v>34.39</v>
      </c>
      <c r="S9" s="17">
        <f t="shared" si="4"/>
        <v>-1.5399999999999991</v>
      </c>
      <c r="T9" s="17">
        <v>60</v>
      </c>
      <c r="U9" s="17">
        <v>53.54</v>
      </c>
      <c r="V9" s="17">
        <f t="shared" si="5"/>
        <v>-6.4600000000000009</v>
      </c>
      <c r="W9" s="17">
        <v>40</v>
      </c>
      <c r="X9" s="17">
        <v>38.26</v>
      </c>
      <c r="Y9" s="17">
        <f t="shared" si="6"/>
        <v>-1.740000000000002</v>
      </c>
      <c r="Z9" s="17">
        <v>46.07</v>
      </c>
      <c r="AA9" s="17">
        <v>41.78</v>
      </c>
      <c r="AB9" s="17">
        <f t="shared" si="7"/>
        <v>-4.2899999999999991</v>
      </c>
      <c r="AC9" s="17">
        <f t="shared" si="8"/>
        <v>39.494999999999997</v>
      </c>
      <c r="AD9" s="17">
        <f t="shared" si="9"/>
        <v>37.387500000000003</v>
      </c>
      <c r="AE9" s="17">
        <f t="shared" si="10"/>
        <v>-2.1074999999999946</v>
      </c>
      <c r="AF9" s="50">
        <v>1</v>
      </c>
    </row>
    <row r="10" spans="1:32">
      <c r="A10" s="15">
        <v>3</v>
      </c>
      <c r="B10" s="15">
        <v>8</v>
      </c>
      <c r="C10" s="15" t="s">
        <v>10</v>
      </c>
      <c r="D10" s="63">
        <v>11</v>
      </c>
      <c r="E10" s="17">
        <v>39.61</v>
      </c>
      <c r="F10" s="17">
        <v>33.22</v>
      </c>
      <c r="G10" s="17">
        <f t="shared" si="0"/>
        <v>-6.3900000000000006</v>
      </c>
      <c r="H10" s="17">
        <v>34.93</v>
      </c>
      <c r="I10" s="17">
        <v>42.55</v>
      </c>
      <c r="J10" s="17">
        <f t="shared" si="1"/>
        <v>7.6199999999999974</v>
      </c>
      <c r="K10" s="17">
        <v>28.13</v>
      </c>
      <c r="L10" s="17">
        <v>20.55</v>
      </c>
      <c r="M10" s="17">
        <f t="shared" si="2"/>
        <v>-7.5799999999999983</v>
      </c>
      <c r="N10" s="17">
        <v>21.07</v>
      </c>
      <c r="O10" s="17">
        <v>22.11</v>
      </c>
      <c r="P10" s="17">
        <f t="shared" si="3"/>
        <v>1.0399999999999991</v>
      </c>
      <c r="Q10" s="17">
        <v>32.93</v>
      </c>
      <c r="R10" s="17">
        <v>33.64</v>
      </c>
      <c r="S10" s="17">
        <f t="shared" si="4"/>
        <v>0.71000000000000085</v>
      </c>
      <c r="T10" s="17">
        <v>58.17</v>
      </c>
      <c r="U10" s="17">
        <v>55.68</v>
      </c>
      <c r="V10" s="17">
        <f t="shared" si="5"/>
        <v>-2.490000000000002</v>
      </c>
      <c r="W10" s="17">
        <v>39.5</v>
      </c>
      <c r="X10" s="17">
        <v>38.409999999999997</v>
      </c>
      <c r="Y10" s="17">
        <f t="shared" si="6"/>
        <v>-1.0900000000000034</v>
      </c>
      <c r="Z10" s="17">
        <v>38.4</v>
      </c>
      <c r="AA10" s="17">
        <v>39.270000000000003</v>
      </c>
      <c r="AB10" s="17">
        <f t="shared" si="7"/>
        <v>0.87000000000000455</v>
      </c>
      <c r="AC10" s="17">
        <f t="shared" si="8"/>
        <v>36.592499999999994</v>
      </c>
      <c r="AD10" s="17">
        <f t="shared" si="9"/>
        <v>35.678750000000001</v>
      </c>
      <c r="AE10" s="17">
        <f t="shared" si="10"/>
        <v>-0.91374999999999318</v>
      </c>
      <c r="AF10" s="50">
        <v>4</v>
      </c>
    </row>
    <row r="11" spans="1:32">
      <c r="A11" s="15">
        <v>5</v>
      </c>
      <c r="B11" s="15">
        <v>9</v>
      </c>
      <c r="C11" s="15" t="s">
        <v>23</v>
      </c>
      <c r="D11" s="63">
        <v>10</v>
      </c>
      <c r="E11" s="17">
        <v>52.14</v>
      </c>
      <c r="F11" s="17">
        <v>37.15</v>
      </c>
      <c r="G11" s="17">
        <f t="shared" si="0"/>
        <v>-14.990000000000002</v>
      </c>
      <c r="H11" s="17">
        <v>40.909999999999997</v>
      </c>
      <c r="I11" s="17">
        <v>49.8</v>
      </c>
      <c r="J11" s="17">
        <f t="shared" si="1"/>
        <v>8.89</v>
      </c>
      <c r="K11" s="17">
        <v>31.45</v>
      </c>
      <c r="L11" s="17">
        <v>30.2</v>
      </c>
      <c r="M11" s="17">
        <f t="shared" si="2"/>
        <v>-1.25</v>
      </c>
      <c r="N11" s="17">
        <v>28.15</v>
      </c>
      <c r="O11" s="17">
        <v>32.880000000000003</v>
      </c>
      <c r="P11" s="17">
        <f t="shared" si="3"/>
        <v>4.730000000000004</v>
      </c>
      <c r="Q11" s="17">
        <v>45.27</v>
      </c>
      <c r="R11" s="17">
        <v>47.6</v>
      </c>
      <c r="S11" s="17">
        <f t="shared" si="4"/>
        <v>2.3299999999999983</v>
      </c>
      <c r="T11" s="17">
        <v>67.73</v>
      </c>
      <c r="U11" s="17">
        <v>71</v>
      </c>
      <c r="V11" s="17">
        <f t="shared" si="5"/>
        <v>3.269999999999996</v>
      </c>
      <c r="W11" s="17">
        <v>53.41</v>
      </c>
      <c r="X11" s="17">
        <v>42.75</v>
      </c>
      <c r="Y11" s="17">
        <f t="shared" si="6"/>
        <v>-10.659999999999997</v>
      </c>
      <c r="Z11" s="17">
        <v>51.45</v>
      </c>
      <c r="AA11" s="17">
        <v>49</v>
      </c>
      <c r="AB11" s="17">
        <f t="shared" si="7"/>
        <v>-2.4500000000000028</v>
      </c>
      <c r="AC11" s="17">
        <f t="shared" si="8"/>
        <v>46.313750000000006</v>
      </c>
      <c r="AD11" s="17">
        <f t="shared" si="9"/>
        <v>45.047499999999999</v>
      </c>
      <c r="AE11" s="17">
        <f t="shared" si="10"/>
        <v>-1.2662500000000065</v>
      </c>
      <c r="AF11" s="50">
        <v>4</v>
      </c>
    </row>
    <row r="12" spans="1:32">
      <c r="A12" s="15">
        <v>5</v>
      </c>
      <c r="B12" s="15">
        <v>10</v>
      </c>
      <c r="C12" s="15" t="s">
        <v>24</v>
      </c>
      <c r="D12" s="63">
        <v>13</v>
      </c>
      <c r="E12" s="17">
        <v>49.65</v>
      </c>
      <c r="F12" s="17">
        <v>38.950000000000003</v>
      </c>
      <c r="G12" s="17">
        <f t="shared" si="0"/>
        <v>-10.699999999999996</v>
      </c>
      <c r="H12" s="17">
        <v>44.78</v>
      </c>
      <c r="I12" s="17">
        <v>50.15</v>
      </c>
      <c r="J12" s="17">
        <f t="shared" si="1"/>
        <v>5.3699999999999974</v>
      </c>
      <c r="K12" s="17">
        <v>26.44</v>
      </c>
      <c r="L12" s="17">
        <v>26.62</v>
      </c>
      <c r="M12" s="17">
        <f t="shared" si="2"/>
        <v>0.17999999999999972</v>
      </c>
      <c r="N12" s="17">
        <v>26</v>
      </c>
      <c r="O12" s="17">
        <v>26.58</v>
      </c>
      <c r="P12" s="17">
        <f t="shared" si="3"/>
        <v>0.57999999999999829</v>
      </c>
      <c r="Q12" s="17">
        <v>47.33</v>
      </c>
      <c r="R12" s="17">
        <v>45.23</v>
      </c>
      <c r="S12" s="17">
        <f t="shared" si="4"/>
        <v>-2.1000000000000014</v>
      </c>
      <c r="T12" s="17">
        <v>65.14</v>
      </c>
      <c r="U12" s="17">
        <v>59.62</v>
      </c>
      <c r="V12" s="17">
        <f t="shared" si="5"/>
        <v>-5.5200000000000031</v>
      </c>
      <c r="W12" s="17">
        <v>43.75</v>
      </c>
      <c r="X12" s="17">
        <v>43.85</v>
      </c>
      <c r="Y12" s="17">
        <f t="shared" si="6"/>
        <v>0.10000000000000142</v>
      </c>
      <c r="Z12" s="17">
        <v>53.67</v>
      </c>
      <c r="AA12" s="17">
        <v>47.08</v>
      </c>
      <c r="AB12" s="17">
        <f t="shared" si="7"/>
        <v>-6.5900000000000034</v>
      </c>
      <c r="AC12" s="17">
        <f t="shared" si="8"/>
        <v>44.594999999999999</v>
      </c>
      <c r="AD12" s="17">
        <f t="shared" si="9"/>
        <v>42.26</v>
      </c>
      <c r="AE12" s="17">
        <f t="shared" si="10"/>
        <v>-2.3350000000000009</v>
      </c>
      <c r="AF12" s="50">
        <v>4</v>
      </c>
    </row>
    <row r="13" spans="1:32">
      <c r="A13" s="15">
        <v>1</v>
      </c>
      <c r="B13" s="15">
        <v>11</v>
      </c>
      <c r="C13" s="15" t="s">
        <v>0</v>
      </c>
      <c r="D13" s="63">
        <v>17</v>
      </c>
      <c r="E13" s="17">
        <v>48.13</v>
      </c>
      <c r="F13" s="17">
        <v>36.51</v>
      </c>
      <c r="G13" s="17">
        <f t="shared" si="0"/>
        <v>-11.620000000000005</v>
      </c>
      <c r="H13" s="17">
        <v>38.590000000000003</v>
      </c>
      <c r="I13" s="17">
        <v>46.35</v>
      </c>
      <c r="J13" s="17">
        <f t="shared" si="1"/>
        <v>7.759999999999998</v>
      </c>
      <c r="K13" s="17">
        <v>30.35</v>
      </c>
      <c r="L13" s="17">
        <v>25.76</v>
      </c>
      <c r="M13" s="17">
        <f t="shared" si="2"/>
        <v>-4.59</v>
      </c>
      <c r="N13" s="17">
        <v>24.56</v>
      </c>
      <c r="O13" s="17">
        <v>29.6</v>
      </c>
      <c r="P13" s="17">
        <f t="shared" si="3"/>
        <v>5.0400000000000027</v>
      </c>
      <c r="Q13" s="17">
        <v>35.18</v>
      </c>
      <c r="R13" s="17">
        <v>37.53</v>
      </c>
      <c r="S13" s="17">
        <f t="shared" si="4"/>
        <v>2.3500000000000014</v>
      </c>
      <c r="T13" s="17">
        <v>66.180000000000007</v>
      </c>
      <c r="U13" s="17">
        <v>60.74</v>
      </c>
      <c r="V13" s="17">
        <f t="shared" si="5"/>
        <v>-5.4400000000000048</v>
      </c>
      <c r="W13" s="17">
        <v>42.5</v>
      </c>
      <c r="X13" s="17">
        <v>44.26</v>
      </c>
      <c r="Y13" s="17">
        <f t="shared" si="6"/>
        <v>1.759999999999998</v>
      </c>
      <c r="Z13" s="17">
        <v>51.41</v>
      </c>
      <c r="AA13" s="17">
        <v>44.12</v>
      </c>
      <c r="AB13" s="17">
        <f t="shared" si="7"/>
        <v>-7.2899999999999991</v>
      </c>
      <c r="AC13" s="17">
        <f t="shared" si="8"/>
        <v>42.112499999999997</v>
      </c>
      <c r="AD13" s="17">
        <f t="shared" si="9"/>
        <v>40.608750000000001</v>
      </c>
      <c r="AE13" s="17">
        <f t="shared" si="10"/>
        <v>-1.5037499999999966</v>
      </c>
      <c r="AF13" s="50">
        <v>4</v>
      </c>
    </row>
    <row r="14" spans="1:32">
      <c r="A14" s="15">
        <v>1</v>
      </c>
      <c r="B14" s="15">
        <v>12</v>
      </c>
      <c r="C14" s="15" t="s">
        <v>1</v>
      </c>
      <c r="D14" s="63">
        <v>8</v>
      </c>
      <c r="E14" s="17">
        <v>40.85</v>
      </c>
      <c r="F14" s="17">
        <v>34.950000000000003</v>
      </c>
      <c r="G14" s="17">
        <f t="shared" si="0"/>
        <v>-5.8999999999999986</v>
      </c>
      <c r="H14" s="17">
        <v>37.33</v>
      </c>
      <c r="I14" s="17">
        <v>51.75</v>
      </c>
      <c r="J14" s="17">
        <f t="shared" si="1"/>
        <v>14.420000000000002</v>
      </c>
      <c r="K14" s="17">
        <v>27</v>
      </c>
      <c r="L14" s="17">
        <v>23.75</v>
      </c>
      <c r="M14" s="17">
        <f t="shared" si="2"/>
        <v>-3.25</v>
      </c>
      <c r="N14" s="17">
        <v>27.87</v>
      </c>
      <c r="O14" s="17">
        <v>21.2</v>
      </c>
      <c r="P14" s="17">
        <f t="shared" si="3"/>
        <v>-6.6700000000000017</v>
      </c>
      <c r="Q14" s="17">
        <v>34</v>
      </c>
      <c r="R14" s="17">
        <v>31</v>
      </c>
      <c r="S14" s="17">
        <f t="shared" si="4"/>
        <v>-3</v>
      </c>
      <c r="T14" s="17">
        <v>64.17</v>
      </c>
      <c r="U14" s="17">
        <v>59.38</v>
      </c>
      <c r="V14" s="17">
        <f t="shared" si="5"/>
        <v>-4.7899999999999991</v>
      </c>
      <c r="W14" s="17">
        <v>44.58</v>
      </c>
      <c r="X14" s="17">
        <v>36.25</v>
      </c>
      <c r="Y14" s="17">
        <f t="shared" si="6"/>
        <v>-8.3299999999999983</v>
      </c>
      <c r="Z14" s="17">
        <v>48</v>
      </c>
      <c r="AA14" s="17">
        <v>46</v>
      </c>
      <c r="AB14" s="17">
        <f t="shared" si="7"/>
        <v>-2</v>
      </c>
      <c r="AC14" s="17">
        <f t="shared" si="8"/>
        <v>40.475000000000001</v>
      </c>
      <c r="AD14" s="17">
        <f t="shared" si="9"/>
        <v>38.034999999999997</v>
      </c>
      <c r="AE14" s="17">
        <f t="shared" si="10"/>
        <v>-2.4400000000000048</v>
      </c>
      <c r="AF14" s="50">
        <v>1</v>
      </c>
    </row>
    <row r="15" spans="1:32">
      <c r="A15" s="15">
        <v>3</v>
      </c>
      <c r="B15" s="15">
        <v>13</v>
      </c>
      <c r="C15" s="15" t="s">
        <v>11</v>
      </c>
      <c r="D15" s="63">
        <v>0</v>
      </c>
      <c r="E15" s="17">
        <v>46.16</v>
      </c>
      <c r="F15" s="17">
        <v>0</v>
      </c>
      <c r="G15" s="17">
        <f t="shared" si="0"/>
        <v>-46.16</v>
      </c>
      <c r="H15" s="17">
        <v>37.200000000000003</v>
      </c>
      <c r="I15" s="17">
        <v>0</v>
      </c>
      <c r="J15" s="17">
        <f t="shared" si="1"/>
        <v>-37.200000000000003</v>
      </c>
      <c r="K15" s="17">
        <v>28.4</v>
      </c>
      <c r="L15" s="17">
        <v>0</v>
      </c>
      <c r="M15" s="17">
        <f t="shared" si="2"/>
        <v>-28.4</v>
      </c>
      <c r="N15" s="17">
        <v>25.76</v>
      </c>
      <c r="O15" s="17">
        <v>0</v>
      </c>
      <c r="P15" s="17">
        <f t="shared" si="3"/>
        <v>-25.76</v>
      </c>
      <c r="Q15" s="17">
        <v>34.4</v>
      </c>
      <c r="R15" s="17">
        <v>0</v>
      </c>
      <c r="S15" s="17">
        <f t="shared" si="4"/>
        <v>-34.4</v>
      </c>
      <c r="T15" s="17">
        <v>60.5</v>
      </c>
      <c r="U15" s="17">
        <v>0</v>
      </c>
      <c r="V15" s="17">
        <f t="shared" si="5"/>
        <v>-60.5</v>
      </c>
      <c r="W15" s="17">
        <v>46</v>
      </c>
      <c r="X15" s="17">
        <v>0</v>
      </c>
      <c r="Y15" s="17">
        <f t="shared" si="6"/>
        <v>-46</v>
      </c>
      <c r="Z15" s="17">
        <v>44</v>
      </c>
      <c r="AA15" s="17">
        <v>0</v>
      </c>
      <c r="AB15" s="17">
        <f t="shared" si="7"/>
        <v>-44</v>
      </c>
      <c r="AC15" s="17">
        <f t="shared" si="8"/>
        <v>40.302499999999995</v>
      </c>
      <c r="AD15" s="17">
        <f t="shared" si="9"/>
        <v>0</v>
      </c>
      <c r="AE15" s="17">
        <f t="shared" si="10"/>
        <v>-40.302499999999995</v>
      </c>
      <c r="AF15" s="50">
        <v>0</v>
      </c>
    </row>
    <row r="16" spans="1:32">
      <c r="A16" s="15">
        <v>4</v>
      </c>
      <c r="B16" s="15">
        <v>14</v>
      </c>
      <c r="C16" s="15" t="s">
        <v>16</v>
      </c>
      <c r="D16" s="63">
        <v>7</v>
      </c>
      <c r="E16" s="17">
        <v>46.56</v>
      </c>
      <c r="F16" s="17">
        <v>32.97</v>
      </c>
      <c r="G16" s="17">
        <f t="shared" si="0"/>
        <v>-13.590000000000003</v>
      </c>
      <c r="H16" s="17">
        <v>40.18</v>
      </c>
      <c r="I16" s="17">
        <v>42.29</v>
      </c>
      <c r="J16" s="17">
        <f t="shared" si="1"/>
        <v>2.1099999999999994</v>
      </c>
      <c r="K16" s="17">
        <v>26.91</v>
      </c>
      <c r="L16" s="17">
        <v>29.43</v>
      </c>
      <c r="M16" s="17">
        <f t="shared" si="2"/>
        <v>2.5199999999999996</v>
      </c>
      <c r="N16" s="17">
        <v>21.53</v>
      </c>
      <c r="O16" s="17">
        <v>26.97</v>
      </c>
      <c r="P16" s="17">
        <f t="shared" si="3"/>
        <v>5.4399999999999977</v>
      </c>
      <c r="Q16" s="17">
        <v>45.27</v>
      </c>
      <c r="R16" s="17">
        <v>37.71</v>
      </c>
      <c r="S16" s="17">
        <f t="shared" si="4"/>
        <v>-7.5600000000000023</v>
      </c>
      <c r="T16" s="17">
        <v>62.73</v>
      </c>
      <c r="U16" s="17">
        <v>60.71</v>
      </c>
      <c r="V16" s="17">
        <f t="shared" si="5"/>
        <v>-2.019999999999996</v>
      </c>
      <c r="W16" s="17">
        <v>46.14</v>
      </c>
      <c r="X16" s="17">
        <v>39.29</v>
      </c>
      <c r="Y16" s="17">
        <f t="shared" si="6"/>
        <v>-6.8500000000000014</v>
      </c>
      <c r="Z16" s="17">
        <v>46.55</v>
      </c>
      <c r="AA16" s="17">
        <v>44.57</v>
      </c>
      <c r="AB16" s="17">
        <f t="shared" si="7"/>
        <v>-1.9799999999999969</v>
      </c>
      <c r="AC16" s="17">
        <f t="shared" si="8"/>
        <v>41.983750000000001</v>
      </c>
      <c r="AD16" s="17">
        <f t="shared" si="9"/>
        <v>39.2425</v>
      </c>
      <c r="AE16" s="17">
        <f t="shared" si="10"/>
        <v>-2.7412500000000009</v>
      </c>
      <c r="AF16" s="50">
        <v>3</v>
      </c>
    </row>
    <row r="17" spans="1:32">
      <c r="A17" s="15">
        <v>4</v>
      </c>
      <c r="B17" s="15">
        <v>15</v>
      </c>
      <c r="C17" s="15" t="s">
        <v>17</v>
      </c>
      <c r="D17" s="63">
        <v>4</v>
      </c>
      <c r="E17" s="17">
        <v>52.8</v>
      </c>
      <c r="F17" s="17">
        <v>33.03</v>
      </c>
      <c r="G17" s="17">
        <f t="shared" si="0"/>
        <v>-19.769999999999996</v>
      </c>
      <c r="H17" s="17">
        <v>44</v>
      </c>
      <c r="I17" s="17">
        <v>47</v>
      </c>
      <c r="J17" s="17">
        <f t="shared" si="1"/>
        <v>3</v>
      </c>
      <c r="K17" s="17">
        <v>36.67</v>
      </c>
      <c r="L17" s="17">
        <v>20</v>
      </c>
      <c r="M17" s="17">
        <f t="shared" si="2"/>
        <v>-16.670000000000002</v>
      </c>
      <c r="N17" s="17">
        <v>32.53</v>
      </c>
      <c r="O17" s="17">
        <v>26.4</v>
      </c>
      <c r="P17" s="17">
        <f t="shared" si="3"/>
        <v>-6.1300000000000026</v>
      </c>
      <c r="Q17" s="17">
        <v>34.67</v>
      </c>
      <c r="R17" s="17">
        <v>37</v>
      </c>
      <c r="S17" s="17">
        <f t="shared" si="4"/>
        <v>2.3299999999999983</v>
      </c>
      <c r="T17" s="17">
        <v>65</v>
      </c>
      <c r="U17" s="17">
        <v>67.5</v>
      </c>
      <c r="V17" s="17">
        <f t="shared" si="5"/>
        <v>2.5</v>
      </c>
      <c r="W17" s="17">
        <v>46.67</v>
      </c>
      <c r="X17" s="17">
        <v>36.25</v>
      </c>
      <c r="Y17" s="17">
        <f t="shared" si="6"/>
        <v>-10.420000000000002</v>
      </c>
      <c r="Z17" s="17">
        <v>44.67</v>
      </c>
      <c r="AA17" s="17">
        <v>38</v>
      </c>
      <c r="AB17" s="17">
        <f t="shared" si="7"/>
        <v>-6.6700000000000017</v>
      </c>
      <c r="AC17" s="17">
        <f t="shared" si="8"/>
        <v>44.626250000000006</v>
      </c>
      <c r="AD17" s="17">
        <f t="shared" si="9"/>
        <v>38.147500000000001</v>
      </c>
      <c r="AE17" s="17">
        <f t="shared" si="10"/>
        <v>-6.4787500000000051</v>
      </c>
      <c r="AF17" s="50">
        <v>3</v>
      </c>
    </row>
    <row r="18" spans="1:32">
      <c r="A18" s="15">
        <v>4</v>
      </c>
      <c r="B18" s="15">
        <v>16</v>
      </c>
      <c r="C18" s="15" t="s">
        <v>15</v>
      </c>
      <c r="D18" s="63">
        <v>14</v>
      </c>
      <c r="E18" s="17">
        <v>47.29</v>
      </c>
      <c r="F18" s="17">
        <v>35.340000000000003</v>
      </c>
      <c r="G18" s="17">
        <f t="shared" si="0"/>
        <v>-11.949999999999996</v>
      </c>
      <c r="H18" s="17">
        <v>37.4</v>
      </c>
      <c r="I18" s="17">
        <v>48.29</v>
      </c>
      <c r="J18" s="17">
        <f t="shared" si="1"/>
        <v>10.89</v>
      </c>
      <c r="K18" s="17">
        <v>27.8</v>
      </c>
      <c r="L18" s="17">
        <v>25.29</v>
      </c>
      <c r="M18" s="17">
        <f t="shared" si="2"/>
        <v>-2.5100000000000016</v>
      </c>
      <c r="N18" s="17">
        <v>25.04</v>
      </c>
      <c r="O18" s="17">
        <v>24.55</v>
      </c>
      <c r="P18" s="17">
        <f t="shared" si="3"/>
        <v>-0.48999999999999844</v>
      </c>
      <c r="Q18" s="17">
        <v>37.799999999999997</v>
      </c>
      <c r="R18" s="17">
        <v>38.43</v>
      </c>
      <c r="S18" s="17">
        <f t="shared" si="4"/>
        <v>0.63000000000000256</v>
      </c>
      <c r="T18" s="17">
        <v>57.75</v>
      </c>
      <c r="U18" s="17">
        <v>60</v>
      </c>
      <c r="V18" s="17">
        <f t="shared" si="5"/>
        <v>2.25</v>
      </c>
      <c r="W18" s="17">
        <v>43</v>
      </c>
      <c r="X18" s="17">
        <v>37.5</v>
      </c>
      <c r="Y18" s="17">
        <f t="shared" si="6"/>
        <v>-5.5</v>
      </c>
      <c r="Z18" s="17">
        <v>44</v>
      </c>
      <c r="AA18" s="17">
        <v>42.86</v>
      </c>
      <c r="AB18" s="17">
        <f t="shared" si="7"/>
        <v>-1.1400000000000006</v>
      </c>
      <c r="AC18" s="17">
        <f t="shared" si="8"/>
        <v>40.01</v>
      </c>
      <c r="AD18" s="17">
        <f t="shared" si="9"/>
        <v>39.032499999999999</v>
      </c>
      <c r="AE18" s="17">
        <f t="shared" si="10"/>
        <v>-0.97749999999999915</v>
      </c>
      <c r="AF18" s="50">
        <v>3</v>
      </c>
    </row>
    <row r="19" spans="1:32">
      <c r="A19" s="15">
        <v>1</v>
      </c>
      <c r="B19" s="15">
        <v>17</v>
      </c>
      <c r="C19" s="15" t="s">
        <v>2</v>
      </c>
      <c r="D19" s="63">
        <v>18</v>
      </c>
      <c r="E19" s="17">
        <v>47.39</v>
      </c>
      <c r="F19" s="17">
        <v>38.590000000000003</v>
      </c>
      <c r="G19" s="17">
        <f t="shared" si="0"/>
        <v>-8.7999999999999972</v>
      </c>
      <c r="H19" s="17">
        <v>43.43</v>
      </c>
      <c r="I19" s="17">
        <v>51.56</v>
      </c>
      <c r="J19" s="17">
        <f t="shared" si="1"/>
        <v>8.1300000000000026</v>
      </c>
      <c r="K19" s="17">
        <v>27</v>
      </c>
      <c r="L19" s="17">
        <v>25.56</v>
      </c>
      <c r="M19" s="17">
        <f t="shared" si="2"/>
        <v>-1.4400000000000013</v>
      </c>
      <c r="N19" s="17">
        <v>23.94</v>
      </c>
      <c r="O19" s="17">
        <v>26.22</v>
      </c>
      <c r="P19" s="17">
        <f t="shared" si="3"/>
        <v>2.2799999999999976</v>
      </c>
      <c r="Q19" s="17">
        <v>41.86</v>
      </c>
      <c r="R19" s="17">
        <v>41.11</v>
      </c>
      <c r="S19" s="17">
        <f t="shared" si="4"/>
        <v>-0.75</v>
      </c>
      <c r="T19" s="17">
        <v>60.89</v>
      </c>
      <c r="U19" s="17">
        <v>60.83</v>
      </c>
      <c r="V19" s="17">
        <f t="shared" si="5"/>
        <v>-6.0000000000002274E-2</v>
      </c>
      <c r="W19" s="17">
        <v>43.93</v>
      </c>
      <c r="X19" s="17">
        <v>40</v>
      </c>
      <c r="Y19" s="17">
        <f t="shared" si="6"/>
        <v>-3.9299999999999997</v>
      </c>
      <c r="Z19" s="17">
        <v>50.43</v>
      </c>
      <c r="AA19" s="17">
        <v>47</v>
      </c>
      <c r="AB19" s="17">
        <f t="shared" si="7"/>
        <v>-3.4299999999999997</v>
      </c>
      <c r="AC19" s="17">
        <f t="shared" si="8"/>
        <v>42.358750000000001</v>
      </c>
      <c r="AD19" s="17">
        <f t="shared" si="9"/>
        <v>41.358750000000001</v>
      </c>
      <c r="AE19" s="17">
        <f t="shared" si="10"/>
        <v>-1</v>
      </c>
      <c r="AF19" s="50">
        <v>2</v>
      </c>
    </row>
    <row r="20" spans="1:32">
      <c r="A20" s="15">
        <v>2</v>
      </c>
      <c r="B20" s="15">
        <v>18</v>
      </c>
      <c r="C20" s="15" t="s">
        <v>8</v>
      </c>
      <c r="D20" s="63">
        <v>12</v>
      </c>
      <c r="E20" s="17">
        <v>44.59</v>
      </c>
      <c r="F20" s="17">
        <v>43.75</v>
      </c>
      <c r="G20" s="17">
        <f t="shared" si="0"/>
        <v>-0.84000000000000341</v>
      </c>
      <c r="H20" s="17">
        <v>34.67</v>
      </c>
      <c r="I20" s="17">
        <v>51.5</v>
      </c>
      <c r="J20" s="17">
        <f t="shared" si="1"/>
        <v>16.829999999999998</v>
      </c>
      <c r="K20" s="17">
        <v>27.33</v>
      </c>
      <c r="L20" s="17">
        <v>23.5</v>
      </c>
      <c r="M20" s="17">
        <f t="shared" si="2"/>
        <v>-3.8299999999999983</v>
      </c>
      <c r="N20" s="17">
        <v>20.8</v>
      </c>
      <c r="O20" s="17">
        <v>31.8</v>
      </c>
      <c r="P20" s="17">
        <f t="shared" si="3"/>
        <v>11</v>
      </c>
      <c r="Q20" s="17">
        <v>32.799999999999997</v>
      </c>
      <c r="R20" s="17">
        <v>42</v>
      </c>
      <c r="S20" s="17">
        <f t="shared" si="4"/>
        <v>9.2000000000000028</v>
      </c>
      <c r="T20" s="17">
        <v>60.5</v>
      </c>
      <c r="U20" s="17">
        <v>66.67</v>
      </c>
      <c r="V20" s="17">
        <f t="shared" si="5"/>
        <v>6.1700000000000017</v>
      </c>
      <c r="W20" s="17">
        <v>48.17</v>
      </c>
      <c r="X20" s="17">
        <v>48.54</v>
      </c>
      <c r="Y20" s="17">
        <f t="shared" si="6"/>
        <v>0.36999999999999744</v>
      </c>
      <c r="Z20" s="17">
        <v>45.33</v>
      </c>
      <c r="AA20" s="17">
        <v>52</v>
      </c>
      <c r="AB20" s="17">
        <f t="shared" si="7"/>
        <v>6.6700000000000017</v>
      </c>
      <c r="AC20" s="17">
        <f t="shared" si="8"/>
        <v>39.27375</v>
      </c>
      <c r="AD20" s="17">
        <f t="shared" si="9"/>
        <v>44.970000000000006</v>
      </c>
      <c r="AE20" s="17">
        <f t="shared" si="10"/>
        <v>5.6962500000000063</v>
      </c>
      <c r="AF20" s="50">
        <v>6</v>
      </c>
    </row>
    <row r="21" spans="1:32">
      <c r="A21" s="15">
        <v>3</v>
      </c>
      <c r="B21" s="15">
        <v>19</v>
      </c>
      <c r="C21" s="15" t="s">
        <v>14</v>
      </c>
      <c r="D21" s="63">
        <v>25</v>
      </c>
      <c r="E21" s="17">
        <v>48.8</v>
      </c>
      <c r="F21" s="17">
        <v>33.56</v>
      </c>
      <c r="G21" s="17">
        <f t="shared" si="0"/>
        <v>-15.239999999999995</v>
      </c>
      <c r="H21" s="17">
        <v>40.47</v>
      </c>
      <c r="I21" s="17">
        <v>47.76</v>
      </c>
      <c r="J21" s="17">
        <f t="shared" si="1"/>
        <v>7.2899999999999991</v>
      </c>
      <c r="K21" s="17">
        <v>33.880000000000003</v>
      </c>
      <c r="L21" s="17">
        <v>25.68</v>
      </c>
      <c r="M21" s="17">
        <f t="shared" si="2"/>
        <v>-8.2000000000000028</v>
      </c>
      <c r="N21" s="17">
        <v>28.56</v>
      </c>
      <c r="O21" s="17">
        <v>28.7</v>
      </c>
      <c r="P21" s="17">
        <f t="shared" si="3"/>
        <v>0.14000000000000057</v>
      </c>
      <c r="Q21" s="17">
        <v>39.880000000000003</v>
      </c>
      <c r="R21" s="17">
        <v>39.36</v>
      </c>
      <c r="S21" s="17">
        <f t="shared" si="4"/>
        <v>-0.52000000000000313</v>
      </c>
      <c r="T21" s="17">
        <v>60.44</v>
      </c>
      <c r="U21" s="17">
        <v>58.4</v>
      </c>
      <c r="V21" s="17">
        <f t="shared" si="5"/>
        <v>-2.0399999999999991</v>
      </c>
      <c r="W21" s="17">
        <v>46.62</v>
      </c>
      <c r="X21" s="17">
        <v>40</v>
      </c>
      <c r="Y21" s="17">
        <f t="shared" si="6"/>
        <v>-6.6199999999999974</v>
      </c>
      <c r="Z21" s="17">
        <v>49.29</v>
      </c>
      <c r="AA21" s="17">
        <v>44.56</v>
      </c>
      <c r="AB21" s="17">
        <f t="shared" si="7"/>
        <v>-4.7299999999999969</v>
      </c>
      <c r="AC21" s="17">
        <f t="shared" si="8"/>
        <v>43.4925</v>
      </c>
      <c r="AD21" s="17">
        <f t="shared" si="9"/>
        <v>39.752500000000005</v>
      </c>
      <c r="AE21" s="17">
        <f t="shared" si="10"/>
        <v>-3.7399999999999949</v>
      </c>
      <c r="AF21" s="50">
        <v>2</v>
      </c>
    </row>
    <row r="22" spans="1:32">
      <c r="A22" s="15">
        <v>1</v>
      </c>
      <c r="B22" s="15">
        <v>20</v>
      </c>
      <c r="C22" s="15" t="s">
        <v>3</v>
      </c>
      <c r="D22" s="63">
        <v>12</v>
      </c>
      <c r="E22" s="17">
        <v>46.74</v>
      </c>
      <c r="F22" s="17">
        <v>31.04</v>
      </c>
      <c r="G22" s="17">
        <f t="shared" si="0"/>
        <v>-15.700000000000003</v>
      </c>
      <c r="H22" s="17">
        <v>42.8</v>
      </c>
      <c r="I22" s="17">
        <v>47.33</v>
      </c>
      <c r="J22" s="17">
        <f t="shared" si="1"/>
        <v>4.5300000000000011</v>
      </c>
      <c r="K22" s="17">
        <v>24.9</v>
      </c>
      <c r="L22" s="17">
        <v>24.17</v>
      </c>
      <c r="M22" s="17">
        <f t="shared" si="2"/>
        <v>-0.72999999999999687</v>
      </c>
      <c r="N22" s="17">
        <v>23.32</v>
      </c>
      <c r="O22" s="17">
        <v>24.93</v>
      </c>
      <c r="P22" s="17">
        <f t="shared" si="3"/>
        <v>1.6099999999999994</v>
      </c>
      <c r="Q22" s="17">
        <v>41.1</v>
      </c>
      <c r="R22" s="17">
        <v>42.5</v>
      </c>
      <c r="S22" s="17">
        <f t="shared" si="4"/>
        <v>1.3999999999999986</v>
      </c>
      <c r="T22" s="17">
        <v>62.5</v>
      </c>
      <c r="U22" s="17">
        <v>58.33</v>
      </c>
      <c r="V22" s="17">
        <f t="shared" si="5"/>
        <v>-4.1700000000000017</v>
      </c>
      <c r="W22" s="17">
        <v>42.88</v>
      </c>
      <c r="X22" s="17">
        <v>40.42</v>
      </c>
      <c r="Y22" s="17">
        <f t="shared" si="6"/>
        <v>-2.4600000000000009</v>
      </c>
      <c r="Z22" s="17">
        <v>45.8</v>
      </c>
      <c r="AA22" s="17">
        <v>39.33</v>
      </c>
      <c r="AB22" s="17">
        <f t="shared" si="7"/>
        <v>-6.4699999999999989</v>
      </c>
      <c r="AC22" s="17">
        <f t="shared" si="8"/>
        <v>41.255000000000003</v>
      </c>
      <c r="AD22" s="17">
        <f t="shared" si="9"/>
        <v>38.506250000000001</v>
      </c>
      <c r="AE22" s="17">
        <f t="shared" si="10"/>
        <v>-2.7487500000000011</v>
      </c>
      <c r="AF22" s="50">
        <v>3</v>
      </c>
    </row>
    <row r="23" spans="1:32">
      <c r="A23" s="15">
        <v>5</v>
      </c>
      <c r="B23" s="15">
        <v>21</v>
      </c>
      <c r="C23" s="15" t="s">
        <v>25</v>
      </c>
      <c r="D23" s="63">
        <v>22</v>
      </c>
      <c r="E23" s="17">
        <v>47.7</v>
      </c>
      <c r="F23" s="17">
        <v>42.62</v>
      </c>
      <c r="G23" s="17">
        <f t="shared" si="0"/>
        <v>-5.0800000000000054</v>
      </c>
      <c r="H23" s="17">
        <v>48.67</v>
      </c>
      <c r="I23" s="17">
        <v>57.55</v>
      </c>
      <c r="J23" s="17">
        <f t="shared" si="1"/>
        <v>8.8799999999999955</v>
      </c>
      <c r="K23" s="17">
        <v>30.67</v>
      </c>
      <c r="L23" s="17">
        <v>32.36</v>
      </c>
      <c r="M23" s="17">
        <f t="shared" si="2"/>
        <v>1.6899999999999977</v>
      </c>
      <c r="N23" s="17">
        <v>26</v>
      </c>
      <c r="O23" s="17">
        <v>36.51</v>
      </c>
      <c r="P23" s="17">
        <f t="shared" si="3"/>
        <v>10.509999999999998</v>
      </c>
      <c r="Q23" s="17">
        <v>45.33</v>
      </c>
      <c r="R23" s="17">
        <v>50.18</v>
      </c>
      <c r="S23" s="17">
        <f t="shared" si="4"/>
        <v>4.8500000000000014</v>
      </c>
      <c r="T23" s="17">
        <v>59.58</v>
      </c>
      <c r="U23" s="17">
        <v>69.09</v>
      </c>
      <c r="V23" s="17">
        <f t="shared" si="5"/>
        <v>9.5100000000000051</v>
      </c>
      <c r="W23" s="17">
        <v>50</v>
      </c>
      <c r="X23" s="17">
        <v>48.07</v>
      </c>
      <c r="Y23" s="17">
        <f t="shared" si="6"/>
        <v>-1.9299999999999997</v>
      </c>
      <c r="Z23" s="17">
        <v>54.33</v>
      </c>
      <c r="AA23" s="17">
        <v>52.27</v>
      </c>
      <c r="AB23" s="17">
        <f t="shared" si="7"/>
        <v>-2.0599999999999952</v>
      </c>
      <c r="AC23" s="17">
        <f t="shared" si="8"/>
        <v>45.284999999999997</v>
      </c>
      <c r="AD23" s="17">
        <f t="shared" si="9"/>
        <v>48.58124999999999</v>
      </c>
      <c r="AE23" s="17">
        <f t="shared" si="10"/>
        <v>3.2962499999999935</v>
      </c>
      <c r="AF23" s="50">
        <v>5</v>
      </c>
    </row>
    <row r="24" spans="1:32">
      <c r="A24" s="15">
        <v>3</v>
      </c>
      <c r="B24" s="15">
        <v>22</v>
      </c>
      <c r="C24" s="15" t="s">
        <v>12</v>
      </c>
      <c r="D24" s="63">
        <v>5</v>
      </c>
      <c r="E24" s="17">
        <v>41.18</v>
      </c>
      <c r="F24" s="17">
        <v>39.020000000000003</v>
      </c>
      <c r="G24" s="17">
        <f t="shared" si="0"/>
        <v>-2.1599999999999966</v>
      </c>
      <c r="H24" s="17">
        <v>36.4</v>
      </c>
      <c r="I24" s="17">
        <v>50</v>
      </c>
      <c r="J24" s="17">
        <f t="shared" si="1"/>
        <v>13.600000000000001</v>
      </c>
      <c r="K24" s="17">
        <v>28.2</v>
      </c>
      <c r="L24" s="17">
        <v>26.4</v>
      </c>
      <c r="M24" s="17">
        <f t="shared" si="2"/>
        <v>-1.8000000000000007</v>
      </c>
      <c r="N24" s="17">
        <v>21.12</v>
      </c>
      <c r="O24" s="17">
        <v>37.44</v>
      </c>
      <c r="P24" s="17">
        <f t="shared" si="3"/>
        <v>16.319999999999997</v>
      </c>
      <c r="Q24" s="17">
        <v>34.4</v>
      </c>
      <c r="R24" s="17">
        <v>45.6</v>
      </c>
      <c r="S24" s="17">
        <f t="shared" si="4"/>
        <v>11.200000000000003</v>
      </c>
      <c r="T24" s="17">
        <v>57.25</v>
      </c>
      <c r="U24" s="17">
        <v>60</v>
      </c>
      <c r="V24" s="17">
        <f t="shared" si="5"/>
        <v>2.75</v>
      </c>
      <c r="W24" s="17">
        <v>46.25</v>
      </c>
      <c r="X24" s="17">
        <v>46</v>
      </c>
      <c r="Y24" s="17">
        <f t="shared" si="6"/>
        <v>-0.25</v>
      </c>
      <c r="Z24" s="17">
        <v>43.6</v>
      </c>
      <c r="AA24" s="17">
        <v>50</v>
      </c>
      <c r="AB24" s="17">
        <f t="shared" si="7"/>
        <v>6.3999999999999986</v>
      </c>
      <c r="AC24" s="17">
        <f t="shared" si="8"/>
        <v>38.550000000000004</v>
      </c>
      <c r="AD24" s="17">
        <f t="shared" si="9"/>
        <v>44.307500000000005</v>
      </c>
      <c r="AE24" s="17">
        <f t="shared" si="10"/>
        <v>5.7575000000000003</v>
      </c>
      <c r="AF24" s="50">
        <v>5</v>
      </c>
    </row>
    <row r="25" spans="1:32">
      <c r="A25" s="15">
        <v>4</v>
      </c>
      <c r="B25" s="15">
        <v>23</v>
      </c>
      <c r="C25" s="15" t="s">
        <v>18</v>
      </c>
      <c r="D25" s="63">
        <v>14</v>
      </c>
      <c r="E25" s="17">
        <v>43.94</v>
      </c>
      <c r="F25" s="17">
        <v>36.090000000000003</v>
      </c>
      <c r="G25" s="17">
        <f t="shared" si="0"/>
        <v>-7.8499999999999943</v>
      </c>
      <c r="H25" s="17">
        <v>42</v>
      </c>
      <c r="I25" s="17">
        <v>48.14</v>
      </c>
      <c r="J25" s="17">
        <f t="shared" si="1"/>
        <v>6.1400000000000006</v>
      </c>
      <c r="K25" s="17">
        <v>29.11</v>
      </c>
      <c r="L25" s="17">
        <v>29.29</v>
      </c>
      <c r="M25" s="17">
        <f t="shared" si="2"/>
        <v>0.17999999999999972</v>
      </c>
      <c r="N25" s="17">
        <v>25.33</v>
      </c>
      <c r="O25" s="17">
        <v>26.29</v>
      </c>
      <c r="P25" s="17">
        <f t="shared" si="3"/>
        <v>0.96000000000000085</v>
      </c>
      <c r="Q25" s="17">
        <v>34.67</v>
      </c>
      <c r="R25" s="17">
        <v>36.57</v>
      </c>
      <c r="S25" s="17">
        <f t="shared" si="4"/>
        <v>1.8999999999999986</v>
      </c>
      <c r="T25" s="17">
        <v>63.61</v>
      </c>
      <c r="U25" s="17">
        <v>55.71</v>
      </c>
      <c r="V25" s="17">
        <f t="shared" si="5"/>
        <v>-7.8999999999999986</v>
      </c>
      <c r="W25" s="17">
        <v>41.67</v>
      </c>
      <c r="X25" s="17">
        <v>33.75</v>
      </c>
      <c r="Y25" s="17">
        <f t="shared" si="6"/>
        <v>-7.9200000000000017</v>
      </c>
      <c r="Z25" s="17">
        <v>42.44</v>
      </c>
      <c r="AA25" s="17">
        <v>46.14</v>
      </c>
      <c r="AB25" s="17">
        <f t="shared" si="7"/>
        <v>3.7000000000000028</v>
      </c>
      <c r="AC25" s="17">
        <f t="shared" si="8"/>
        <v>40.346250000000005</v>
      </c>
      <c r="AD25" s="17">
        <f t="shared" si="9"/>
        <v>38.997500000000002</v>
      </c>
      <c r="AE25" s="17">
        <f t="shared" si="10"/>
        <v>-1.3487500000000026</v>
      </c>
      <c r="AF25" s="50">
        <v>5</v>
      </c>
    </row>
    <row r="26" spans="1:32">
      <c r="A26" s="15">
        <v>6</v>
      </c>
      <c r="B26" s="15">
        <v>24</v>
      </c>
      <c r="C26" s="15" t="s">
        <v>27</v>
      </c>
      <c r="D26" s="63">
        <v>9</v>
      </c>
      <c r="E26" s="17">
        <v>48.69</v>
      </c>
      <c r="F26" s="17">
        <v>38.51</v>
      </c>
      <c r="G26" s="17">
        <f t="shared" si="0"/>
        <v>-10.18</v>
      </c>
      <c r="H26" s="17">
        <v>48.22</v>
      </c>
      <c r="I26" s="17">
        <v>44.89</v>
      </c>
      <c r="J26" s="17">
        <f t="shared" si="1"/>
        <v>-3.3299999999999983</v>
      </c>
      <c r="K26" s="17">
        <v>28.44</v>
      </c>
      <c r="L26" s="17">
        <v>24.44</v>
      </c>
      <c r="M26" s="17">
        <f t="shared" si="2"/>
        <v>-4</v>
      </c>
      <c r="N26" s="17">
        <v>26.22</v>
      </c>
      <c r="O26" s="17">
        <v>17.78</v>
      </c>
      <c r="P26" s="17">
        <f t="shared" si="3"/>
        <v>-8.4399999999999977</v>
      </c>
      <c r="Q26" s="17">
        <v>47.33</v>
      </c>
      <c r="R26" s="17">
        <v>33.78</v>
      </c>
      <c r="S26" s="17">
        <f t="shared" si="4"/>
        <v>-13.549999999999997</v>
      </c>
      <c r="T26" s="17">
        <v>66.39</v>
      </c>
      <c r="U26" s="17">
        <v>63.06</v>
      </c>
      <c r="V26" s="17">
        <f t="shared" si="5"/>
        <v>-3.3299999999999983</v>
      </c>
      <c r="W26" s="17">
        <v>43.89</v>
      </c>
      <c r="X26" s="17">
        <v>38.61</v>
      </c>
      <c r="Y26" s="17">
        <f t="shared" si="6"/>
        <v>-5.2800000000000011</v>
      </c>
      <c r="Z26" s="17">
        <v>54.89</v>
      </c>
      <c r="AA26" s="17">
        <v>42.22</v>
      </c>
      <c r="AB26" s="17">
        <f t="shared" si="7"/>
        <v>-12.670000000000002</v>
      </c>
      <c r="AC26" s="17">
        <f t="shared" si="8"/>
        <v>45.508749999999992</v>
      </c>
      <c r="AD26" s="17">
        <f t="shared" si="9"/>
        <v>37.911249999999995</v>
      </c>
      <c r="AE26" s="17">
        <f t="shared" si="10"/>
        <v>-7.5974999999999966</v>
      </c>
      <c r="AF26" s="50">
        <v>0</v>
      </c>
    </row>
    <row r="27" spans="1:32">
      <c r="A27" s="15">
        <v>1</v>
      </c>
      <c r="B27" s="15">
        <v>25</v>
      </c>
      <c r="C27" s="15" t="s">
        <v>4</v>
      </c>
      <c r="D27" s="63">
        <v>15</v>
      </c>
      <c r="E27" s="17">
        <v>43.68</v>
      </c>
      <c r="F27" s="17">
        <v>38.18</v>
      </c>
      <c r="G27" s="17">
        <f t="shared" si="0"/>
        <v>-5.5</v>
      </c>
      <c r="H27" s="17">
        <v>43</v>
      </c>
      <c r="I27" s="17">
        <v>52.4</v>
      </c>
      <c r="J27" s="17">
        <f t="shared" si="1"/>
        <v>9.3999999999999986</v>
      </c>
      <c r="K27" s="17">
        <v>30.75</v>
      </c>
      <c r="L27" s="17">
        <v>26.8</v>
      </c>
      <c r="M27" s="17">
        <f t="shared" si="2"/>
        <v>-3.9499999999999993</v>
      </c>
      <c r="N27" s="17">
        <v>20.5</v>
      </c>
      <c r="O27" s="17">
        <v>23.89</v>
      </c>
      <c r="P27" s="17">
        <f t="shared" si="3"/>
        <v>3.3900000000000006</v>
      </c>
      <c r="Q27" s="17">
        <v>31.25</v>
      </c>
      <c r="R27" s="17">
        <v>36.799999999999997</v>
      </c>
      <c r="S27" s="17">
        <f t="shared" si="4"/>
        <v>5.5499999999999972</v>
      </c>
      <c r="T27" s="17">
        <v>57.81</v>
      </c>
      <c r="U27" s="17">
        <v>60.5</v>
      </c>
      <c r="V27" s="17">
        <f t="shared" si="5"/>
        <v>2.6899999999999977</v>
      </c>
      <c r="W27" s="17">
        <v>45.31</v>
      </c>
      <c r="X27" s="17">
        <v>41.67</v>
      </c>
      <c r="Y27" s="17">
        <f t="shared" si="6"/>
        <v>-3.6400000000000006</v>
      </c>
      <c r="Z27" s="17">
        <v>47.75</v>
      </c>
      <c r="AA27" s="17">
        <v>48.13</v>
      </c>
      <c r="AB27" s="17">
        <f t="shared" si="7"/>
        <v>0.38000000000000256</v>
      </c>
      <c r="AC27" s="17">
        <f t="shared" si="8"/>
        <v>40.006250000000001</v>
      </c>
      <c r="AD27" s="17">
        <f t="shared" si="9"/>
        <v>41.046250000000001</v>
      </c>
      <c r="AE27" s="17">
        <f t="shared" si="10"/>
        <v>1.0399999999999991</v>
      </c>
      <c r="AF27" s="50">
        <v>5</v>
      </c>
    </row>
    <row r="28" spans="1:32">
      <c r="A28" s="15">
        <v>6</v>
      </c>
      <c r="B28" s="15">
        <v>26</v>
      </c>
      <c r="C28" s="15" t="s">
        <v>26</v>
      </c>
      <c r="D28" s="63">
        <v>15</v>
      </c>
      <c r="E28" s="17">
        <v>41.08</v>
      </c>
      <c r="F28" s="17">
        <v>30.1</v>
      </c>
      <c r="G28" s="17">
        <f t="shared" si="0"/>
        <v>-10.979999999999997</v>
      </c>
      <c r="H28" s="17">
        <v>36.74</v>
      </c>
      <c r="I28" s="17">
        <v>45.47</v>
      </c>
      <c r="J28" s="17">
        <f t="shared" si="1"/>
        <v>8.7299999999999969</v>
      </c>
      <c r="K28" s="17">
        <v>28.74</v>
      </c>
      <c r="L28" s="17">
        <v>23.87</v>
      </c>
      <c r="M28" s="17">
        <f t="shared" si="2"/>
        <v>-4.8699999999999974</v>
      </c>
      <c r="N28" s="17">
        <v>18.989999999999998</v>
      </c>
      <c r="O28" s="17">
        <v>27.2</v>
      </c>
      <c r="P28" s="17">
        <f t="shared" si="3"/>
        <v>8.2100000000000009</v>
      </c>
      <c r="Q28" s="17">
        <v>38</v>
      </c>
      <c r="R28" s="17">
        <v>34.67</v>
      </c>
      <c r="S28" s="17">
        <f t="shared" si="4"/>
        <v>-3.3299999999999983</v>
      </c>
      <c r="T28" s="17">
        <v>59.61</v>
      </c>
      <c r="U28" s="17">
        <v>56.33</v>
      </c>
      <c r="V28" s="17">
        <f t="shared" si="5"/>
        <v>-3.2800000000000011</v>
      </c>
      <c r="W28" s="17">
        <v>42.11</v>
      </c>
      <c r="X28" s="17">
        <v>34.67</v>
      </c>
      <c r="Y28" s="17">
        <f t="shared" si="6"/>
        <v>-7.4399999999999977</v>
      </c>
      <c r="Z28" s="17">
        <v>41.47</v>
      </c>
      <c r="AA28" s="17">
        <v>39.869999999999997</v>
      </c>
      <c r="AB28" s="17">
        <f t="shared" si="7"/>
        <v>-1.6000000000000014</v>
      </c>
      <c r="AC28" s="17">
        <f t="shared" si="8"/>
        <v>38.342500000000001</v>
      </c>
      <c r="AD28" s="17">
        <f t="shared" si="9"/>
        <v>36.522500000000001</v>
      </c>
      <c r="AE28" s="17">
        <f t="shared" si="10"/>
        <v>-1.8200000000000003</v>
      </c>
      <c r="AF28" s="50">
        <v>2</v>
      </c>
    </row>
    <row r="29" spans="1:32">
      <c r="A29" s="15">
        <v>2</v>
      </c>
      <c r="B29" s="15">
        <v>27</v>
      </c>
      <c r="C29" s="15" t="s">
        <v>5</v>
      </c>
      <c r="D29" s="63">
        <v>37</v>
      </c>
      <c r="E29" s="17">
        <v>45.32</v>
      </c>
      <c r="F29" s="17">
        <v>33.119999999999997</v>
      </c>
      <c r="G29" s="17">
        <f t="shared" si="0"/>
        <v>-12.200000000000003</v>
      </c>
      <c r="H29" s="17">
        <v>42</v>
      </c>
      <c r="I29" s="17">
        <v>44.11</v>
      </c>
      <c r="J29" s="17">
        <f t="shared" si="1"/>
        <v>2.1099999999999994</v>
      </c>
      <c r="K29" s="17">
        <v>33.33</v>
      </c>
      <c r="L29" s="17">
        <v>24.65</v>
      </c>
      <c r="M29" s="17">
        <f t="shared" si="2"/>
        <v>-8.68</v>
      </c>
      <c r="N29" s="17">
        <v>23.38</v>
      </c>
      <c r="O29" s="17">
        <v>25.84</v>
      </c>
      <c r="P29" s="17">
        <f t="shared" si="3"/>
        <v>2.4600000000000009</v>
      </c>
      <c r="Q29" s="17">
        <v>39.11</v>
      </c>
      <c r="R29" s="17">
        <v>34.92</v>
      </c>
      <c r="S29" s="17">
        <f t="shared" si="4"/>
        <v>-4.1899999999999977</v>
      </c>
      <c r="T29" s="17">
        <v>64.58</v>
      </c>
      <c r="U29" s="17">
        <v>55.61</v>
      </c>
      <c r="V29" s="17">
        <f t="shared" si="5"/>
        <v>-8.9699999999999989</v>
      </c>
      <c r="W29" s="17">
        <v>42.64</v>
      </c>
      <c r="X29" s="17">
        <v>38.450000000000003</v>
      </c>
      <c r="Y29" s="17">
        <f t="shared" si="6"/>
        <v>-4.1899999999999977</v>
      </c>
      <c r="Z29" s="17">
        <v>45.78</v>
      </c>
      <c r="AA29" s="17">
        <v>40.92</v>
      </c>
      <c r="AB29" s="17">
        <f t="shared" si="7"/>
        <v>-4.8599999999999994</v>
      </c>
      <c r="AC29" s="17">
        <f t="shared" si="8"/>
        <v>42.017499999999998</v>
      </c>
      <c r="AD29" s="17">
        <f t="shared" si="9"/>
        <v>37.202500000000001</v>
      </c>
      <c r="AE29" s="17">
        <f t="shared" si="10"/>
        <v>-4.8149999999999977</v>
      </c>
      <c r="AF29" s="50">
        <v>2</v>
      </c>
    </row>
    <row r="30" spans="1:32">
      <c r="A30" s="15">
        <v>5</v>
      </c>
      <c r="B30" s="15">
        <v>28</v>
      </c>
      <c r="C30" s="15" t="s">
        <v>19</v>
      </c>
      <c r="D30" s="63">
        <v>9</v>
      </c>
      <c r="E30" s="17">
        <v>63.9</v>
      </c>
      <c r="F30" s="17">
        <v>39.08</v>
      </c>
      <c r="G30" s="17">
        <f t="shared" si="0"/>
        <v>-24.82</v>
      </c>
      <c r="H30" s="17">
        <v>72</v>
      </c>
      <c r="I30" s="17">
        <v>56.67</v>
      </c>
      <c r="J30" s="17">
        <f t="shared" si="1"/>
        <v>-15.329999999999998</v>
      </c>
      <c r="K30" s="17">
        <v>40</v>
      </c>
      <c r="L30" s="17">
        <v>22.22</v>
      </c>
      <c r="M30" s="17">
        <f t="shared" si="2"/>
        <v>-17.78</v>
      </c>
      <c r="N30" s="17">
        <v>28.8</v>
      </c>
      <c r="O30" s="17">
        <v>33.6</v>
      </c>
      <c r="P30" s="17">
        <f t="shared" si="3"/>
        <v>4.8000000000000007</v>
      </c>
      <c r="Q30" s="17">
        <v>62</v>
      </c>
      <c r="R30" s="17">
        <v>52.67</v>
      </c>
      <c r="S30" s="17">
        <f t="shared" si="4"/>
        <v>-9.3299999999999983</v>
      </c>
      <c r="T30" s="17">
        <v>82.5</v>
      </c>
      <c r="U30" s="17">
        <v>72.78</v>
      </c>
      <c r="V30" s="17">
        <f t="shared" si="5"/>
        <v>-9.7199999999999989</v>
      </c>
      <c r="W30" s="17">
        <v>60</v>
      </c>
      <c r="X30" s="17">
        <v>46.11</v>
      </c>
      <c r="Y30" s="17">
        <f t="shared" si="6"/>
        <v>-13.89</v>
      </c>
      <c r="Z30" s="17">
        <v>70</v>
      </c>
      <c r="AA30" s="17">
        <v>57.11</v>
      </c>
      <c r="AB30" s="17">
        <f t="shared" si="7"/>
        <v>-12.89</v>
      </c>
      <c r="AC30" s="17">
        <f t="shared" si="8"/>
        <v>59.900000000000006</v>
      </c>
      <c r="AD30" s="17">
        <f t="shared" si="9"/>
        <v>47.53</v>
      </c>
      <c r="AE30" s="17">
        <f t="shared" si="10"/>
        <v>-12.370000000000005</v>
      </c>
      <c r="AF30" s="50">
        <v>1</v>
      </c>
    </row>
    <row r="31" spans="1:32">
      <c r="C31" s="15" t="s">
        <v>59</v>
      </c>
      <c r="D31" s="22"/>
    </row>
  </sheetData>
  <mergeCells count="16">
    <mergeCell ref="AF1:AF2"/>
    <mergeCell ref="AC1:AC2"/>
    <mergeCell ref="AD1:AD2"/>
    <mergeCell ref="AE1:AE2"/>
    <mergeCell ref="K1:M1"/>
    <mergeCell ref="N1:P1"/>
    <mergeCell ref="Q1:S1"/>
    <mergeCell ref="T1:V1"/>
    <mergeCell ref="W1:Y1"/>
    <mergeCell ref="Z1:AB1"/>
    <mergeCell ref="H1:J1"/>
    <mergeCell ref="A1:A2"/>
    <mergeCell ref="B1:B2"/>
    <mergeCell ref="C1:C2"/>
    <mergeCell ref="D1:D2"/>
    <mergeCell ref="E1:G1"/>
  </mergeCells>
  <pageMargins left="0.7" right="0.7" top="0.75" bottom="0.75" header="0.3" footer="0.3"/>
  <pageSetup paperSize="9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J10" sqref="J10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97" t="s">
        <v>113</v>
      </c>
      <c r="B1" s="97"/>
      <c r="C1" s="97"/>
      <c r="D1" s="97"/>
      <c r="E1" s="97"/>
      <c r="F1" s="97"/>
    </row>
    <row r="2" spans="1:6" ht="24">
      <c r="A2" s="97" t="s">
        <v>87</v>
      </c>
      <c r="B2" s="97"/>
      <c r="C2" s="97"/>
      <c r="D2" s="97"/>
      <c r="E2" s="97"/>
      <c r="F2" s="97"/>
    </row>
    <row r="3" spans="1:6" ht="24">
      <c r="A3" s="108" t="s">
        <v>114</v>
      </c>
      <c r="B3" s="108"/>
      <c r="C3" s="108"/>
      <c r="D3" s="108"/>
      <c r="E3" s="108"/>
      <c r="F3" s="108"/>
    </row>
    <row r="4" spans="1:6" ht="24">
      <c r="A4" s="2" t="s">
        <v>36</v>
      </c>
      <c r="B4" s="2" t="s">
        <v>30</v>
      </c>
      <c r="C4" s="71" t="s">
        <v>88</v>
      </c>
      <c r="D4" s="2" t="s">
        <v>63</v>
      </c>
      <c r="E4" s="2" t="s">
        <v>106</v>
      </c>
      <c r="F4" s="72" t="s">
        <v>61</v>
      </c>
    </row>
    <row r="5" spans="1:6" ht="24">
      <c r="A5" s="1">
        <v>1</v>
      </c>
      <c r="B5" s="1" t="s">
        <v>8</v>
      </c>
      <c r="C5" s="61">
        <v>12</v>
      </c>
      <c r="D5" s="3">
        <v>44.59</v>
      </c>
      <c r="E5" s="3">
        <v>43.75</v>
      </c>
      <c r="F5" s="3">
        <f t="shared" ref="F5:F32" si="0">E5-D5</f>
        <v>-0.84000000000000341</v>
      </c>
    </row>
    <row r="6" spans="1:6" ht="24">
      <c r="A6" s="1">
        <v>2</v>
      </c>
      <c r="B6" s="1" t="s">
        <v>25</v>
      </c>
      <c r="C6" s="61">
        <v>22</v>
      </c>
      <c r="D6" s="3">
        <v>47.7</v>
      </c>
      <c r="E6" s="3">
        <v>42.62</v>
      </c>
      <c r="F6" s="3">
        <f t="shared" si="0"/>
        <v>-5.0800000000000054</v>
      </c>
    </row>
    <row r="7" spans="1:6" ht="24">
      <c r="A7" s="1">
        <v>3</v>
      </c>
      <c r="B7" s="1" t="s">
        <v>22</v>
      </c>
      <c r="C7" s="61">
        <v>10</v>
      </c>
      <c r="D7" s="3">
        <v>46.51</v>
      </c>
      <c r="E7" s="3">
        <v>40.53</v>
      </c>
      <c r="F7" s="3">
        <f t="shared" si="0"/>
        <v>-5.9799999999999969</v>
      </c>
    </row>
    <row r="8" spans="1:6" ht="24">
      <c r="A8" s="1">
        <v>4</v>
      </c>
      <c r="B8" s="1" t="s">
        <v>6</v>
      </c>
      <c r="C8" s="61">
        <v>16</v>
      </c>
      <c r="D8" s="3">
        <v>45.65</v>
      </c>
      <c r="E8" s="3">
        <v>39.19</v>
      </c>
      <c r="F8" s="3">
        <f t="shared" si="0"/>
        <v>-6.4600000000000009</v>
      </c>
    </row>
    <row r="9" spans="1:6" ht="24">
      <c r="A9" s="1">
        <v>5</v>
      </c>
      <c r="B9" s="1" t="s">
        <v>19</v>
      </c>
      <c r="C9" s="61">
        <v>9</v>
      </c>
      <c r="D9" s="3">
        <v>63.9</v>
      </c>
      <c r="E9" s="3">
        <v>39.08</v>
      </c>
      <c r="F9" s="3">
        <f t="shared" si="0"/>
        <v>-24.82</v>
      </c>
    </row>
    <row r="10" spans="1:6" ht="24">
      <c r="A10" s="1">
        <v>6</v>
      </c>
      <c r="B10" s="1" t="s">
        <v>12</v>
      </c>
      <c r="C10" s="61">
        <v>5</v>
      </c>
      <c r="D10" s="3">
        <v>41.18</v>
      </c>
      <c r="E10" s="3">
        <v>39.020000000000003</v>
      </c>
      <c r="F10" s="3">
        <f t="shared" si="0"/>
        <v>-2.1599999999999966</v>
      </c>
    </row>
    <row r="11" spans="1:6" ht="24">
      <c r="A11" s="1">
        <v>7</v>
      </c>
      <c r="B11" s="1" t="s">
        <v>24</v>
      </c>
      <c r="C11" s="61">
        <v>13</v>
      </c>
      <c r="D11" s="3">
        <v>49.65</v>
      </c>
      <c r="E11" s="3">
        <v>38.950000000000003</v>
      </c>
      <c r="F11" s="3">
        <f t="shared" si="0"/>
        <v>-10.699999999999996</v>
      </c>
    </row>
    <row r="12" spans="1:6" ht="24">
      <c r="A12" s="1">
        <v>8</v>
      </c>
      <c r="B12" s="1" t="s">
        <v>2</v>
      </c>
      <c r="C12" s="61">
        <v>18</v>
      </c>
      <c r="D12" s="3">
        <v>47.39</v>
      </c>
      <c r="E12" s="3">
        <v>38.590000000000003</v>
      </c>
      <c r="F12" s="3">
        <f t="shared" si="0"/>
        <v>-8.7999999999999972</v>
      </c>
    </row>
    <row r="13" spans="1:6" ht="24">
      <c r="A13" s="1">
        <v>9</v>
      </c>
      <c r="B13" s="1" t="s">
        <v>27</v>
      </c>
      <c r="C13" s="61">
        <v>9</v>
      </c>
      <c r="D13" s="3">
        <v>48.69</v>
      </c>
      <c r="E13" s="3">
        <v>38.51</v>
      </c>
      <c r="F13" s="3">
        <f t="shared" si="0"/>
        <v>-10.18</v>
      </c>
    </row>
    <row r="14" spans="1:6" ht="24">
      <c r="A14" s="1">
        <v>10</v>
      </c>
      <c r="B14" s="1" t="s">
        <v>4</v>
      </c>
      <c r="C14" s="61">
        <v>15</v>
      </c>
      <c r="D14" s="3">
        <v>43.68</v>
      </c>
      <c r="E14" s="3">
        <v>38.18</v>
      </c>
      <c r="F14" s="3">
        <f t="shared" si="0"/>
        <v>-5.5</v>
      </c>
    </row>
    <row r="15" spans="1:6" ht="24">
      <c r="A15" s="1">
        <v>11</v>
      </c>
      <c r="B15" s="1" t="s">
        <v>23</v>
      </c>
      <c r="C15" s="61">
        <v>10</v>
      </c>
      <c r="D15" s="3">
        <v>52.14</v>
      </c>
      <c r="E15" s="3">
        <v>37.15</v>
      </c>
      <c r="F15" s="3">
        <f t="shared" si="0"/>
        <v>-14.990000000000002</v>
      </c>
    </row>
    <row r="16" spans="1:6" ht="24">
      <c r="A16" s="1">
        <v>12</v>
      </c>
      <c r="B16" s="1" t="s">
        <v>9</v>
      </c>
      <c r="C16" s="61">
        <v>17</v>
      </c>
      <c r="D16" s="3">
        <v>43.03</v>
      </c>
      <c r="E16" s="3">
        <v>36.75</v>
      </c>
      <c r="F16" s="3">
        <f t="shared" si="0"/>
        <v>-6.2800000000000011</v>
      </c>
    </row>
    <row r="17" spans="1:6" ht="24">
      <c r="A17" s="1">
        <v>13</v>
      </c>
      <c r="B17" s="1" t="s">
        <v>0</v>
      </c>
      <c r="C17" s="61">
        <v>17</v>
      </c>
      <c r="D17" s="3">
        <v>48.13</v>
      </c>
      <c r="E17" s="3">
        <v>36.51</v>
      </c>
      <c r="F17" s="3">
        <f t="shared" si="0"/>
        <v>-11.620000000000005</v>
      </c>
    </row>
    <row r="18" spans="1:6" ht="24">
      <c r="A18" s="1">
        <v>14</v>
      </c>
      <c r="B18" s="1" t="s">
        <v>18</v>
      </c>
      <c r="C18" s="61">
        <v>14</v>
      </c>
      <c r="D18" s="3">
        <v>43.94</v>
      </c>
      <c r="E18" s="3">
        <v>36.090000000000003</v>
      </c>
      <c r="F18" s="3">
        <f t="shared" si="0"/>
        <v>-7.8499999999999943</v>
      </c>
    </row>
    <row r="19" spans="1:6" ht="24">
      <c r="A19" s="1">
        <v>15</v>
      </c>
      <c r="B19" s="1" t="s">
        <v>20</v>
      </c>
      <c r="C19" s="61">
        <v>4</v>
      </c>
      <c r="D19" s="3">
        <v>33.78</v>
      </c>
      <c r="E19" s="3">
        <v>35.729999999999997</v>
      </c>
      <c r="F19" s="3">
        <f t="shared" si="0"/>
        <v>1.9499999999999957</v>
      </c>
    </row>
    <row r="20" spans="1:6" ht="24">
      <c r="A20" s="1">
        <v>16</v>
      </c>
      <c r="B20" s="1" t="s">
        <v>15</v>
      </c>
      <c r="C20" s="61">
        <v>14</v>
      </c>
      <c r="D20" s="3">
        <v>47.29</v>
      </c>
      <c r="E20" s="3">
        <v>35.340000000000003</v>
      </c>
      <c r="F20" s="3">
        <f t="shared" si="0"/>
        <v>-11.949999999999996</v>
      </c>
    </row>
    <row r="21" spans="1:6" ht="24">
      <c r="A21" s="1">
        <v>17</v>
      </c>
      <c r="B21" s="1" t="s">
        <v>1</v>
      </c>
      <c r="C21" s="61">
        <v>8</v>
      </c>
      <c r="D21" s="3">
        <v>40.85</v>
      </c>
      <c r="E21" s="3">
        <v>34.950000000000003</v>
      </c>
      <c r="F21" s="3">
        <f t="shared" si="0"/>
        <v>-5.8999999999999986</v>
      </c>
    </row>
    <row r="22" spans="1:6" ht="24">
      <c r="A22" s="1">
        <v>18</v>
      </c>
      <c r="B22" s="1" t="s">
        <v>7</v>
      </c>
      <c r="C22" s="61">
        <v>36</v>
      </c>
      <c r="D22" s="3">
        <v>43.3</v>
      </c>
      <c r="E22" s="3">
        <v>34.31</v>
      </c>
      <c r="F22" s="3">
        <f t="shared" si="0"/>
        <v>-8.9899999999999949</v>
      </c>
    </row>
    <row r="23" spans="1:6" ht="24">
      <c r="A23" s="1">
        <v>19</v>
      </c>
      <c r="B23" s="1" t="s">
        <v>14</v>
      </c>
      <c r="C23" s="61">
        <v>25</v>
      </c>
      <c r="D23" s="3">
        <v>48.8</v>
      </c>
      <c r="E23" s="3">
        <v>33.56</v>
      </c>
      <c r="F23" s="3">
        <f t="shared" si="0"/>
        <v>-15.239999999999995</v>
      </c>
    </row>
    <row r="24" spans="1:6" ht="24">
      <c r="A24" s="1">
        <v>20</v>
      </c>
      <c r="B24" s="1" t="s">
        <v>13</v>
      </c>
      <c r="C24" s="61">
        <v>18</v>
      </c>
      <c r="D24" s="3">
        <v>44.36</v>
      </c>
      <c r="E24" s="3">
        <v>33.4</v>
      </c>
      <c r="F24" s="3">
        <f t="shared" si="0"/>
        <v>-10.96</v>
      </c>
    </row>
    <row r="25" spans="1:6" ht="24">
      <c r="A25" s="1">
        <v>21</v>
      </c>
      <c r="B25" s="1" t="s">
        <v>10</v>
      </c>
      <c r="C25" s="61">
        <v>11</v>
      </c>
      <c r="D25" s="3">
        <v>39.61</v>
      </c>
      <c r="E25" s="3">
        <v>33.22</v>
      </c>
      <c r="F25" s="3">
        <f t="shared" si="0"/>
        <v>-6.3900000000000006</v>
      </c>
    </row>
    <row r="26" spans="1:6" ht="24">
      <c r="A26" s="1">
        <v>22</v>
      </c>
      <c r="B26" s="1" t="s">
        <v>5</v>
      </c>
      <c r="C26" s="61">
        <v>37</v>
      </c>
      <c r="D26" s="3">
        <v>45.32</v>
      </c>
      <c r="E26" s="3">
        <v>33.119999999999997</v>
      </c>
      <c r="F26" s="3">
        <f t="shared" si="0"/>
        <v>-12.200000000000003</v>
      </c>
    </row>
    <row r="27" spans="1:6" ht="24">
      <c r="A27" s="1">
        <v>23</v>
      </c>
      <c r="B27" s="1" t="s">
        <v>17</v>
      </c>
      <c r="C27" s="61">
        <v>4</v>
      </c>
      <c r="D27" s="3">
        <v>52.8</v>
      </c>
      <c r="E27" s="3">
        <v>33.03</v>
      </c>
      <c r="F27" s="3">
        <f t="shared" si="0"/>
        <v>-19.769999999999996</v>
      </c>
    </row>
    <row r="28" spans="1:6" ht="24">
      <c r="A28" s="1">
        <v>24</v>
      </c>
      <c r="B28" s="1" t="s">
        <v>16</v>
      </c>
      <c r="C28" s="61">
        <v>7</v>
      </c>
      <c r="D28" s="3">
        <v>46.56</v>
      </c>
      <c r="E28" s="3">
        <v>32.97</v>
      </c>
      <c r="F28" s="3">
        <f t="shared" si="0"/>
        <v>-13.590000000000003</v>
      </c>
    </row>
    <row r="29" spans="1:6" ht="24">
      <c r="A29" s="1">
        <v>25</v>
      </c>
      <c r="B29" s="1" t="s">
        <v>21</v>
      </c>
      <c r="C29" s="61">
        <v>8</v>
      </c>
      <c r="D29" s="3">
        <v>44.28</v>
      </c>
      <c r="E29" s="3">
        <v>32.21</v>
      </c>
      <c r="F29" s="3">
        <f t="shared" si="0"/>
        <v>-12.07</v>
      </c>
    </row>
    <row r="30" spans="1:6" ht="24">
      <c r="A30" s="1">
        <v>26</v>
      </c>
      <c r="B30" s="1" t="s">
        <v>3</v>
      </c>
      <c r="C30" s="61">
        <v>12</v>
      </c>
      <c r="D30" s="3">
        <v>46.74</v>
      </c>
      <c r="E30" s="3">
        <v>31.04</v>
      </c>
      <c r="F30" s="3">
        <f t="shared" si="0"/>
        <v>-15.700000000000003</v>
      </c>
    </row>
    <row r="31" spans="1:6" ht="24">
      <c r="A31" s="1">
        <v>27</v>
      </c>
      <c r="B31" s="1" t="s">
        <v>26</v>
      </c>
      <c r="C31" s="61">
        <v>15</v>
      </c>
      <c r="D31" s="3">
        <v>41.08</v>
      </c>
      <c r="E31" s="3">
        <v>30.1</v>
      </c>
      <c r="F31" s="3">
        <f t="shared" si="0"/>
        <v>-10.979999999999997</v>
      </c>
    </row>
    <row r="32" spans="1:6" ht="24">
      <c r="A32" s="1">
        <v>28</v>
      </c>
      <c r="B32" s="1" t="s">
        <v>11</v>
      </c>
      <c r="C32" s="61">
        <v>0</v>
      </c>
      <c r="D32" s="3">
        <v>46.16</v>
      </c>
      <c r="E32" s="3">
        <v>0</v>
      </c>
      <c r="F32" s="3">
        <f t="shared" si="0"/>
        <v>-46.16</v>
      </c>
    </row>
    <row r="33" spans="1:6" ht="24">
      <c r="A33" s="73"/>
      <c r="B33" s="73"/>
      <c r="C33" s="73"/>
      <c r="D33" s="74"/>
      <c r="E33" s="75"/>
      <c r="F33" s="75"/>
    </row>
    <row r="34" spans="1:6" ht="24">
      <c r="A34" s="97" t="s">
        <v>113</v>
      </c>
      <c r="B34" s="97"/>
      <c r="C34" s="97"/>
      <c r="D34" s="97"/>
      <c r="E34" s="97"/>
      <c r="F34" s="97"/>
    </row>
    <row r="35" spans="1:6" ht="24">
      <c r="A35" s="97" t="s">
        <v>87</v>
      </c>
      <c r="B35" s="97"/>
      <c r="C35" s="97"/>
      <c r="D35" s="97"/>
      <c r="E35" s="97"/>
      <c r="F35" s="97"/>
    </row>
    <row r="36" spans="1:6" ht="24">
      <c r="A36" s="108" t="s">
        <v>115</v>
      </c>
      <c r="B36" s="108"/>
      <c r="C36" s="108"/>
      <c r="D36" s="108"/>
      <c r="E36" s="108"/>
      <c r="F36" s="108"/>
    </row>
    <row r="37" spans="1:6" ht="24">
      <c r="A37" s="2" t="s">
        <v>36</v>
      </c>
      <c r="B37" s="2" t="s">
        <v>30</v>
      </c>
      <c r="C37" s="71" t="s">
        <v>88</v>
      </c>
      <c r="D37" s="2" t="s">
        <v>63</v>
      </c>
      <c r="E37" s="2" t="s">
        <v>106</v>
      </c>
      <c r="F37" s="72" t="s">
        <v>61</v>
      </c>
    </row>
    <row r="38" spans="1:6" ht="24">
      <c r="A38" s="1">
        <v>1</v>
      </c>
      <c r="B38" s="1" t="s">
        <v>20</v>
      </c>
      <c r="C38" s="61">
        <v>4</v>
      </c>
      <c r="D38" s="3">
        <v>33.78</v>
      </c>
      <c r="E38" s="3">
        <v>35.729999999999997</v>
      </c>
      <c r="F38" s="3">
        <f t="shared" ref="F38:F65" si="1">E38-D38</f>
        <v>1.9499999999999957</v>
      </c>
    </row>
    <row r="39" spans="1:6" ht="24">
      <c r="A39" s="1">
        <v>2</v>
      </c>
      <c r="B39" s="1" t="s">
        <v>8</v>
      </c>
      <c r="C39" s="61">
        <v>12</v>
      </c>
      <c r="D39" s="3">
        <v>44.59</v>
      </c>
      <c r="E39" s="3">
        <v>43.75</v>
      </c>
      <c r="F39" s="3">
        <f t="shared" si="1"/>
        <v>-0.84000000000000341</v>
      </c>
    </row>
    <row r="40" spans="1:6" ht="24">
      <c r="A40" s="1">
        <v>3</v>
      </c>
      <c r="B40" s="1" t="s">
        <v>12</v>
      </c>
      <c r="C40" s="61">
        <v>5</v>
      </c>
      <c r="D40" s="3">
        <v>41.18</v>
      </c>
      <c r="E40" s="3">
        <v>39.020000000000003</v>
      </c>
      <c r="F40" s="3">
        <f t="shared" si="1"/>
        <v>-2.1599999999999966</v>
      </c>
    </row>
    <row r="41" spans="1:6" ht="24">
      <c r="A41" s="1">
        <v>4</v>
      </c>
      <c r="B41" s="1" t="s">
        <v>25</v>
      </c>
      <c r="C41" s="61">
        <v>22</v>
      </c>
      <c r="D41" s="3">
        <v>47.7</v>
      </c>
      <c r="E41" s="3">
        <v>42.62</v>
      </c>
      <c r="F41" s="3">
        <f t="shared" si="1"/>
        <v>-5.0800000000000054</v>
      </c>
    </row>
    <row r="42" spans="1:6" ht="24">
      <c r="A42" s="1">
        <v>5</v>
      </c>
      <c r="B42" s="1" t="s">
        <v>4</v>
      </c>
      <c r="C42" s="61">
        <v>15</v>
      </c>
      <c r="D42" s="3">
        <v>43.68</v>
      </c>
      <c r="E42" s="3">
        <v>38.18</v>
      </c>
      <c r="F42" s="3">
        <f t="shared" si="1"/>
        <v>-5.5</v>
      </c>
    </row>
    <row r="43" spans="1:6" ht="24">
      <c r="A43" s="1">
        <v>6</v>
      </c>
      <c r="B43" s="1" t="s">
        <v>1</v>
      </c>
      <c r="C43" s="61">
        <v>8</v>
      </c>
      <c r="D43" s="3">
        <v>40.85</v>
      </c>
      <c r="E43" s="3">
        <v>34.950000000000003</v>
      </c>
      <c r="F43" s="3">
        <f t="shared" si="1"/>
        <v>-5.8999999999999986</v>
      </c>
    </row>
    <row r="44" spans="1:6" ht="24">
      <c r="A44" s="1">
        <v>7</v>
      </c>
      <c r="B44" s="1" t="s">
        <v>22</v>
      </c>
      <c r="C44" s="61">
        <v>10</v>
      </c>
      <c r="D44" s="3">
        <v>46.51</v>
      </c>
      <c r="E44" s="3">
        <v>40.53</v>
      </c>
      <c r="F44" s="3">
        <f t="shared" si="1"/>
        <v>-5.9799999999999969</v>
      </c>
    </row>
    <row r="45" spans="1:6" ht="24">
      <c r="A45" s="1">
        <v>8</v>
      </c>
      <c r="B45" s="1" t="s">
        <v>9</v>
      </c>
      <c r="C45" s="61">
        <v>17</v>
      </c>
      <c r="D45" s="3">
        <v>43.03</v>
      </c>
      <c r="E45" s="3">
        <v>36.75</v>
      </c>
      <c r="F45" s="3">
        <f t="shared" si="1"/>
        <v>-6.2800000000000011</v>
      </c>
    </row>
    <row r="46" spans="1:6" ht="24">
      <c r="A46" s="1">
        <v>9</v>
      </c>
      <c r="B46" s="1" t="s">
        <v>10</v>
      </c>
      <c r="C46" s="61">
        <v>11</v>
      </c>
      <c r="D46" s="3">
        <v>39.61</v>
      </c>
      <c r="E46" s="3">
        <v>33.22</v>
      </c>
      <c r="F46" s="3">
        <f t="shared" si="1"/>
        <v>-6.3900000000000006</v>
      </c>
    </row>
    <row r="47" spans="1:6" ht="24">
      <c r="A47" s="1">
        <v>10</v>
      </c>
      <c r="B47" s="1" t="s">
        <v>6</v>
      </c>
      <c r="C47" s="61">
        <v>16</v>
      </c>
      <c r="D47" s="3">
        <v>45.65</v>
      </c>
      <c r="E47" s="3">
        <v>39.19</v>
      </c>
      <c r="F47" s="3">
        <f t="shared" si="1"/>
        <v>-6.4600000000000009</v>
      </c>
    </row>
    <row r="48" spans="1:6" ht="24">
      <c r="A48" s="1">
        <v>11</v>
      </c>
      <c r="B48" s="1" t="s">
        <v>18</v>
      </c>
      <c r="C48" s="61">
        <v>14</v>
      </c>
      <c r="D48" s="3">
        <v>43.94</v>
      </c>
      <c r="E48" s="3">
        <v>36.090000000000003</v>
      </c>
      <c r="F48" s="3">
        <f t="shared" si="1"/>
        <v>-7.8499999999999943</v>
      </c>
    </row>
    <row r="49" spans="1:6" ht="24">
      <c r="A49" s="1">
        <v>12</v>
      </c>
      <c r="B49" s="1" t="s">
        <v>2</v>
      </c>
      <c r="C49" s="61">
        <v>18</v>
      </c>
      <c r="D49" s="3">
        <v>47.39</v>
      </c>
      <c r="E49" s="3">
        <v>38.590000000000003</v>
      </c>
      <c r="F49" s="3">
        <f t="shared" si="1"/>
        <v>-8.7999999999999972</v>
      </c>
    </row>
    <row r="50" spans="1:6" ht="24">
      <c r="A50" s="1">
        <v>13</v>
      </c>
      <c r="B50" s="1" t="s">
        <v>7</v>
      </c>
      <c r="C50" s="61">
        <v>36</v>
      </c>
      <c r="D50" s="3">
        <v>43.3</v>
      </c>
      <c r="E50" s="3">
        <v>34.31</v>
      </c>
      <c r="F50" s="3">
        <f t="shared" si="1"/>
        <v>-8.9899999999999949</v>
      </c>
    </row>
    <row r="51" spans="1:6" ht="24">
      <c r="A51" s="1">
        <v>14</v>
      </c>
      <c r="B51" s="1" t="s">
        <v>27</v>
      </c>
      <c r="C51" s="61">
        <v>9</v>
      </c>
      <c r="D51" s="3">
        <v>48.69</v>
      </c>
      <c r="E51" s="3">
        <v>38.51</v>
      </c>
      <c r="F51" s="3">
        <f t="shared" si="1"/>
        <v>-10.18</v>
      </c>
    </row>
    <row r="52" spans="1:6" ht="24">
      <c r="A52" s="1">
        <v>15</v>
      </c>
      <c r="B52" s="1" t="s">
        <v>24</v>
      </c>
      <c r="C52" s="61">
        <v>13</v>
      </c>
      <c r="D52" s="3">
        <v>49.65</v>
      </c>
      <c r="E52" s="3">
        <v>38.950000000000003</v>
      </c>
      <c r="F52" s="3">
        <f t="shared" si="1"/>
        <v>-10.699999999999996</v>
      </c>
    </row>
    <row r="53" spans="1:6" ht="24">
      <c r="A53" s="1">
        <v>16</v>
      </c>
      <c r="B53" s="1" t="s">
        <v>13</v>
      </c>
      <c r="C53" s="61">
        <v>18</v>
      </c>
      <c r="D53" s="3">
        <v>44.36</v>
      </c>
      <c r="E53" s="3">
        <v>33.4</v>
      </c>
      <c r="F53" s="3">
        <f t="shared" si="1"/>
        <v>-10.96</v>
      </c>
    </row>
    <row r="54" spans="1:6" ht="24">
      <c r="A54" s="1">
        <v>17</v>
      </c>
      <c r="B54" s="1" t="s">
        <v>26</v>
      </c>
      <c r="C54" s="61">
        <v>15</v>
      </c>
      <c r="D54" s="3">
        <v>41.08</v>
      </c>
      <c r="E54" s="3">
        <v>30.1</v>
      </c>
      <c r="F54" s="3">
        <f t="shared" si="1"/>
        <v>-10.979999999999997</v>
      </c>
    </row>
    <row r="55" spans="1:6" ht="24">
      <c r="A55" s="1">
        <v>18</v>
      </c>
      <c r="B55" s="1" t="s">
        <v>0</v>
      </c>
      <c r="C55" s="61">
        <v>17</v>
      </c>
      <c r="D55" s="3">
        <v>48.13</v>
      </c>
      <c r="E55" s="3">
        <v>36.51</v>
      </c>
      <c r="F55" s="3">
        <f t="shared" si="1"/>
        <v>-11.620000000000005</v>
      </c>
    </row>
    <row r="56" spans="1:6" ht="24">
      <c r="A56" s="1">
        <v>19</v>
      </c>
      <c r="B56" s="1" t="s">
        <v>15</v>
      </c>
      <c r="C56" s="61">
        <v>14</v>
      </c>
      <c r="D56" s="3">
        <v>47.29</v>
      </c>
      <c r="E56" s="3">
        <v>35.340000000000003</v>
      </c>
      <c r="F56" s="3">
        <f t="shared" si="1"/>
        <v>-11.949999999999996</v>
      </c>
    </row>
    <row r="57" spans="1:6" ht="24">
      <c r="A57" s="1">
        <v>20</v>
      </c>
      <c r="B57" s="1" t="s">
        <v>21</v>
      </c>
      <c r="C57" s="61">
        <v>8</v>
      </c>
      <c r="D57" s="3">
        <v>44.28</v>
      </c>
      <c r="E57" s="3">
        <v>32.21</v>
      </c>
      <c r="F57" s="3">
        <f t="shared" si="1"/>
        <v>-12.07</v>
      </c>
    </row>
    <row r="58" spans="1:6" ht="24">
      <c r="A58" s="1">
        <v>21</v>
      </c>
      <c r="B58" s="1" t="s">
        <v>5</v>
      </c>
      <c r="C58" s="61">
        <v>37</v>
      </c>
      <c r="D58" s="3">
        <v>45.32</v>
      </c>
      <c r="E58" s="3">
        <v>33.119999999999997</v>
      </c>
      <c r="F58" s="3">
        <f t="shared" si="1"/>
        <v>-12.200000000000003</v>
      </c>
    </row>
    <row r="59" spans="1:6" ht="24">
      <c r="A59" s="1">
        <v>22</v>
      </c>
      <c r="B59" s="1" t="s">
        <v>16</v>
      </c>
      <c r="C59" s="61">
        <v>7</v>
      </c>
      <c r="D59" s="3">
        <v>46.56</v>
      </c>
      <c r="E59" s="3">
        <v>32.97</v>
      </c>
      <c r="F59" s="3">
        <f t="shared" si="1"/>
        <v>-13.590000000000003</v>
      </c>
    </row>
    <row r="60" spans="1:6" ht="24">
      <c r="A60" s="1">
        <v>23</v>
      </c>
      <c r="B60" s="1" t="s">
        <v>23</v>
      </c>
      <c r="C60" s="61">
        <v>10</v>
      </c>
      <c r="D60" s="3">
        <v>52.14</v>
      </c>
      <c r="E60" s="3">
        <v>37.15</v>
      </c>
      <c r="F60" s="3">
        <f t="shared" si="1"/>
        <v>-14.990000000000002</v>
      </c>
    </row>
    <row r="61" spans="1:6" ht="24">
      <c r="A61" s="1">
        <v>24</v>
      </c>
      <c r="B61" s="1" t="s">
        <v>14</v>
      </c>
      <c r="C61" s="61">
        <v>25</v>
      </c>
      <c r="D61" s="3">
        <v>48.8</v>
      </c>
      <c r="E61" s="3">
        <v>33.56</v>
      </c>
      <c r="F61" s="3">
        <f t="shared" si="1"/>
        <v>-15.239999999999995</v>
      </c>
    </row>
    <row r="62" spans="1:6" ht="24">
      <c r="A62" s="1">
        <v>25</v>
      </c>
      <c r="B62" s="1" t="s">
        <v>3</v>
      </c>
      <c r="C62" s="61">
        <v>12</v>
      </c>
      <c r="D62" s="3">
        <v>46.74</v>
      </c>
      <c r="E62" s="3">
        <v>31.04</v>
      </c>
      <c r="F62" s="3">
        <f t="shared" si="1"/>
        <v>-15.700000000000003</v>
      </c>
    </row>
    <row r="63" spans="1:6" ht="24">
      <c r="A63" s="1">
        <v>26</v>
      </c>
      <c r="B63" s="1" t="s">
        <v>17</v>
      </c>
      <c r="C63" s="61">
        <v>4</v>
      </c>
      <c r="D63" s="3">
        <v>52.8</v>
      </c>
      <c r="E63" s="3">
        <v>33.03</v>
      </c>
      <c r="F63" s="3">
        <f t="shared" si="1"/>
        <v>-19.769999999999996</v>
      </c>
    </row>
    <row r="64" spans="1:6" ht="24">
      <c r="A64" s="1">
        <v>27</v>
      </c>
      <c r="B64" s="1" t="s">
        <v>19</v>
      </c>
      <c r="C64" s="61">
        <v>9</v>
      </c>
      <c r="D64" s="3">
        <v>63.9</v>
      </c>
      <c r="E64" s="3">
        <v>39.08</v>
      </c>
      <c r="F64" s="3">
        <f t="shared" si="1"/>
        <v>-24.82</v>
      </c>
    </row>
    <row r="65" spans="1:6" ht="24">
      <c r="A65" s="1">
        <v>28</v>
      </c>
      <c r="B65" s="1" t="s">
        <v>11</v>
      </c>
      <c r="C65" s="61">
        <v>0</v>
      </c>
      <c r="D65" s="3">
        <v>46.16</v>
      </c>
      <c r="E65" s="3">
        <v>0</v>
      </c>
      <c r="F65" s="3">
        <f t="shared" si="1"/>
        <v>-46.16</v>
      </c>
    </row>
  </sheetData>
  <sortState ref="B38:F65">
    <sortCondition descending="1" ref="F38:F65"/>
  </sortState>
  <mergeCells count="6">
    <mergeCell ref="A3:F3"/>
    <mergeCell ref="A36:F36"/>
    <mergeCell ref="A1:F1"/>
    <mergeCell ref="A2:F2"/>
    <mergeCell ref="A34:F34"/>
    <mergeCell ref="A35:F3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O39" sqref="O39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97" t="s">
        <v>113</v>
      </c>
      <c r="B1" s="97"/>
      <c r="C1" s="97"/>
      <c r="D1" s="97"/>
      <c r="E1" s="97"/>
      <c r="F1" s="97"/>
    </row>
    <row r="2" spans="1:6" ht="24">
      <c r="A2" s="97" t="s">
        <v>87</v>
      </c>
      <c r="B2" s="97"/>
      <c r="C2" s="97"/>
      <c r="D2" s="97"/>
      <c r="E2" s="97"/>
      <c r="F2" s="97"/>
    </row>
    <row r="3" spans="1:6" ht="24">
      <c r="A3" s="108" t="s">
        <v>117</v>
      </c>
      <c r="B3" s="108"/>
      <c r="C3" s="108"/>
      <c r="D3" s="108"/>
      <c r="E3" s="108"/>
      <c r="F3" s="108"/>
    </row>
    <row r="4" spans="1:6" ht="24">
      <c r="A4" s="2" t="s">
        <v>36</v>
      </c>
      <c r="B4" s="2" t="s">
        <v>30</v>
      </c>
      <c r="C4" s="71" t="s">
        <v>88</v>
      </c>
      <c r="D4" s="2" t="s">
        <v>63</v>
      </c>
      <c r="E4" s="2" t="s">
        <v>106</v>
      </c>
      <c r="F4" s="72" t="s">
        <v>61</v>
      </c>
    </row>
    <row r="5" spans="1:6" ht="24">
      <c r="A5" s="1">
        <v>1</v>
      </c>
      <c r="B5" s="1" t="s">
        <v>25</v>
      </c>
      <c r="C5" s="61">
        <v>22</v>
      </c>
      <c r="D5" s="3">
        <v>48.67</v>
      </c>
      <c r="E5" s="3">
        <v>57.55</v>
      </c>
      <c r="F5" s="3">
        <f t="shared" ref="F5:F32" si="0">E5-D5</f>
        <v>8.8799999999999955</v>
      </c>
    </row>
    <row r="6" spans="1:6" ht="24">
      <c r="A6" s="1">
        <v>2</v>
      </c>
      <c r="B6" s="1" t="s">
        <v>19</v>
      </c>
      <c r="C6" s="61">
        <v>9</v>
      </c>
      <c r="D6" s="3">
        <v>72</v>
      </c>
      <c r="E6" s="3">
        <v>56.67</v>
      </c>
      <c r="F6" s="3">
        <f t="shared" si="0"/>
        <v>-15.329999999999998</v>
      </c>
    </row>
    <row r="7" spans="1:6" ht="24">
      <c r="A7" s="1">
        <v>3</v>
      </c>
      <c r="B7" s="1" t="s">
        <v>4</v>
      </c>
      <c r="C7" s="61">
        <v>15</v>
      </c>
      <c r="D7" s="3">
        <v>43</v>
      </c>
      <c r="E7" s="3">
        <v>52.4</v>
      </c>
      <c r="F7" s="3">
        <f t="shared" si="0"/>
        <v>9.3999999999999986</v>
      </c>
    </row>
    <row r="8" spans="1:6" ht="24">
      <c r="A8" s="1">
        <v>4</v>
      </c>
      <c r="B8" s="1" t="s">
        <v>22</v>
      </c>
      <c r="C8" s="61">
        <v>10</v>
      </c>
      <c r="D8" s="3">
        <v>37.78</v>
      </c>
      <c r="E8" s="3">
        <v>52.2</v>
      </c>
      <c r="F8" s="3">
        <f t="shared" si="0"/>
        <v>14.420000000000002</v>
      </c>
    </row>
    <row r="9" spans="1:6" ht="24">
      <c r="A9" s="1">
        <v>5</v>
      </c>
      <c r="B9" s="1" t="s">
        <v>1</v>
      </c>
      <c r="C9" s="61">
        <v>8</v>
      </c>
      <c r="D9" s="3">
        <v>37.33</v>
      </c>
      <c r="E9" s="3">
        <v>51.75</v>
      </c>
      <c r="F9" s="3">
        <f t="shared" si="0"/>
        <v>14.420000000000002</v>
      </c>
    </row>
    <row r="10" spans="1:6" ht="24">
      <c r="A10" s="1">
        <v>6</v>
      </c>
      <c r="B10" s="1" t="s">
        <v>2</v>
      </c>
      <c r="C10" s="61">
        <v>18</v>
      </c>
      <c r="D10" s="3">
        <v>43.43</v>
      </c>
      <c r="E10" s="3">
        <v>51.56</v>
      </c>
      <c r="F10" s="3">
        <f t="shared" si="0"/>
        <v>8.1300000000000026</v>
      </c>
    </row>
    <row r="11" spans="1:6" ht="24">
      <c r="A11" s="1">
        <v>7</v>
      </c>
      <c r="B11" s="1" t="s">
        <v>8</v>
      </c>
      <c r="C11" s="61">
        <v>12</v>
      </c>
      <c r="D11" s="3">
        <v>34.67</v>
      </c>
      <c r="E11" s="3">
        <v>51.5</v>
      </c>
      <c r="F11" s="3">
        <f t="shared" si="0"/>
        <v>16.829999999999998</v>
      </c>
    </row>
    <row r="12" spans="1:6" ht="24">
      <c r="A12" s="1">
        <v>8</v>
      </c>
      <c r="B12" s="1" t="s">
        <v>24</v>
      </c>
      <c r="C12" s="61">
        <v>13</v>
      </c>
      <c r="D12" s="3">
        <v>44.78</v>
      </c>
      <c r="E12" s="3">
        <v>50.15</v>
      </c>
      <c r="F12" s="3">
        <f t="shared" si="0"/>
        <v>5.3699999999999974</v>
      </c>
    </row>
    <row r="13" spans="1:6" ht="24">
      <c r="A13" s="1">
        <v>9</v>
      </c>
      <c r="B13" s="1" t="s">
        <v>12</v>
      </c>
      <c r="C13" s="61">
        <v>5</v>
      </c>
      <c r="D13" s="3">
        <v>36.4</v>
      </c>
      <c r="E13" s="3">
        <v>50</v>
      </c>
      <c r="F13" s="3">
        <f t="shared" si="0"/>
        <v>13.600000000000001</v>
      </c>
    </row>
    <row r="14" spans="1:6" ht="24">
      <c r="A14" s="1">
        <v>10</v>
      </c>
      <c r="B14" s="1" t="s">
        <v>23</v>
      </c>
      <c r="C14" s="61">
        <v>10</v>
      </c>
      <c r="D14" s="3">
        <v>40.909999999999997</v>
      </c>
      <c r="E14" s="3">
        <v>49.8</v>
      </c>
      <c r="F14" s="3">
        <f t="shared" si="0"/>
        <v>8.89</v>
      </c>
    </row>
    <row r="15" spans="1:6" ht="24">
      <c r="A15" s="1">
        <v>11</v>
      </c>
      <c r="B15" s="1" t="s">
        <v>6</v>
      </c>
      <c r="C15" s="61">
        <v>16</v>
      </c>
      <c r="D15" s="3">
        <v>40</v>
      </c>
      <c r="E15" s="3">
        <v>49.25</v>
      </c>
      <c r="F15" s="3">
        <f t="shared" si="0"/>
        <v>9.25</v>
      </c>
    </row>
    <row r="16" spans="1:6" ht="24">
      <c r="A16" s="1">
        <v>12</v>
      </c>
      <c r="B16" s="1" t="s">
        <v>15</v>
      </c>
      <c r="C16" s="61">
        <v>14</v>
      </c>
      <c r="D16" s="3">
        <v>37.4</v>
      </c>
      <c r="E16" s="3">
        <v>48.29</v>
      </c>
      <c r="F16" s="3">
        <f t="shared" si="0"/>
        <v>10.89</v>
      </c>
    </row>
    <row r="17" spans="1:6" ht="24">
      <c r="A17" s="1">
        <v>13</v>
      </c>
      <c r="B17" s="1" t="s">
        <v>18</v>
      </c>
      <c r="C17" s="61">
        <v>14</v>
      </c>
      <c r="D17" s="3">
        <v>42</v>
      </c>
      <c r="E17" s="3">
        <v>48.14</v>
      </c>
      <c r="F17" s="3">
        <f t="shared" si="0"/>
        <v>6.1400000000000006</v>
      </c>
    </row>
    <row r="18" spans="1:6" ht="24">
      <c r="A18" s="1">
        <v>14</v>
      </c>
      <c r="B18" s="1" t="s">
        <v>9</v>
      </c>
      <c r="C18" s="61">
        <v>17</v>
      </c>
      <c r="D18" s="3">
        <v>34.19</v>
      </c>
      <c r="E18" s="3">
        <v>47.88</v>
      </c>
      <c r="F18" s="3">
        <f t="shared" si="0"/>
        <v>13.690000000000005</v>
      </c>
    </row>
    <row r="19" spans="1:6" ht="24">
      <c r="A19" s="1">
        <v>15</v>
      </c>
      <c r="B19" s="1" t="s">
        <v>14</v>
      </c>
      <c r="C19" s="61">
        <v>25</v>
      </c>
      <c r="D19" s="3">
        <v>40.47</v>
      </c>
      <c r="E19" s="3">
        <v>47.76</v>
      </c>
      <c r="F19" s="3">
        <f t="shared" si="0"/>
        <v>7.2899999999999991</v>
      </c>
    </row>
    <row r="20" spans="1:6" ht="24">
      <c r="A20" s="1">
        <v>16</v>
      </c>
      <c r="B20" s="1" t="s">
        <v>21</v>
      </c>
      <c r="C20" s="61">
        <v>8</v>
      </c>
      <c r="D20" s="3">
        <v>37.6</v>
      </c>
      <c r="E20" s="3">
        <v>47.75</v>
      </c>
      <c r="F20" s="3">
        <f t="shared" si="0"/>
        <v>10.149999999999999</v>
      </c>
    </row>
    <row r="21" spans="1:6" ht="24">
      <c r="A21" s="1">
        <v>17</v>
      </c>
      <c r="B21" s="1" t="s">
        <v>3</v>
      </c>
      <c r="C21" s="61">
        <v>12</v>
      </c>
      <c r="D21" s="3">
        <v>42.8</v>
      </c>
      <c r="E21" s="3">
        <v>47.33</v>
      </c>
      <c r="F21" s="3">
        <f t="shared" si="0"/>
        <v>4.5300000000000011</v>
      </c>
    </row>
    <row r="22" spans="1:6" ht="24">
      <c r="A22" s="1">
        <v>18</v>
      </c>
      <c r="B22" s="1" t="s">
        <v>17</v>
      </c>
      <c r="C22" s="61">
        <v>4</v>
      </c>
      <c r="D22" s="3">
        <v>44</v>
      </c>
      <c r="E22" s="3">
        <v>47</v>
      </c>
      <c r="F22" s="3">
        <f t="shared" si="0"/>
        <v>3</v>
      </c>
    </row>
    <row r="23" spans="1:6" ht="24">
      <c r="A23" s="1">
        <v>19</v>
      </c>
      <c r="B23" s="1" t="s">
        <v>0</v>
      </c>
      <c r="C23" s="61">
        <v>17</v>
      </c>
      <c r="D23" s="3">
        <v>38.590000000000003</v>
      </c>
      <c r="E23" s="3">
        <v>46.35</v>
      </c>
      <c r="F23" s="3">
        <f t="shared" si="0"/>
        <v>7.759999999999998</v>
      </c>
    </row>
    <row r="24" spans="1:6" ht="24">
      <c r="A24" s="1">
        <v>20</v>
      </c>
      <c r="B24" s="1" t="s">
        <v>26</v>
      </c>
      <c r="C24" s="61">
        <v>15</v>
      </c>
      <c r="D24" s="3">
        <v>36.74</v>
      </c>
      <c r="E24" s="3">
        <v>45.47</v>
      </c>
      <c r="F24" s="3">
        <f t="shared" si="0"/>
        <v>8.7299999999999969</v>
      </c>
    </row>
    <row r="25" spans="1:6" ht="24">
      <c r="A25" s="1">
        <v>21</v>
      </c>
      <c r="B25" s="1" t="s">
        <v>7</v>
      </c>
      <c r="C25" s="61">
        <v>36</v>
      </c>
      <c r="D25" s="3">
        <v>37.03</v>
      </c>
      <c r="E25" s="3">
        <v>45.11</v>
      </c>
      <c r="F25" s="3">
        <f t="shared" si="0"/>
        <v>8.0799999999999983</v>
      </c>
    </row>
    <row r="26" spans="1:6" ht="24">
      <c r="A26" s="1">
        <v>22</v>
      </c>
      <c r="B26" s="1" t="s">
        <v>20</v>
      </c>
      <c r="C26" s="61">
        <v>4</v>
      </c>
      <c r="D26" s="3">
        <v>36.33</v>
      </c>
      <c r="E26" s="3">
        <v>45</v>
      </c>
      <c r="F26" s="3">
        <f t="shared" si="0"/>
        <v>8.6700000000000017</v>
      </c>
    </row>
    <row r="27" spans="1:6" ht="24">
      <c r="A27" s="1">
        <v>23</v>
      </c>
      <c r="B27" s="1" t="s">
        <v>27</v>
      </c>
      <c r="C27" s="61">
        <v>9</v>
      </c>
      <c r="D27" s="3">
        <v>48.22</v>
      </c>
      <c r="E27" s="3">
        <v>44.89</v>
      </c>
      <c r="F27" s="3">
        <f t="shared" si="0"/>
        <v>-3.3299999999999983</v>
      </c>
    </row>
    <row r="28" spans="1:6" ht="24">
      <c r="A28" s="1">
        <v>24</v>
      </c>
      <c r="B28" s="1" t="s">
        <v>13</v>
      </c>
      <c r="C28" s="61">
        <v>18</v>
      </c>
      <c r="D28" s="3">
        <v>34</v>
      </c>
      <c r="E28" s="3">
        <v>44.11</v>
      </c>
      <c r="F28" s="3">
        <f t="shared" si="0"/>
        <v>10.11</v>
      </c>
    </row>
    <row r="29" spans="1:6" ht="24">
      <c r="A29" s="1">
        <v>25</v>
      </c>
      <c r="B29" s="1" t="s">
        <v>5</v>
      </c>
      <c r="C29" s="61">
        <v>37</v>
      </c>
      <c r="D29" s="3">
        <v>42</v>
      </c>
      <c r="E29" s="3">
        <v>44.11</v>
      </c>
      <c r="F29" s="3">
        <f t="shared" si="0"/>
        <v>2.1099999999999994</v>
      </c>
    </row>
    <row r="30" spans="1:6" ht="24">
      <c r="A30" s="1">
        <v>26</v>
      </c>
      <c r="B30" s="1" t="s">
        <v>10</v>
      </c>
      <c r="C30" s="61">
        <v>11</v>
      </c>
      <c r="D30" s="3">
        <v>34.93</v>
      </c>
      <c r="E30" s="3">
        <v>42.55</v>
      </c>
      <c r="F30" s="3">
        <f t="shared" si="0"/>
        <v>7.6199999999999974</v>
      </c>
    </row>
    <row r="31" spans="1:6" ht="24">
      <c r="A31" s="1">
        <v>27</v>
      </c>
      <c r="B31" s="1" t="s">
        <v>16</v>
      </c>
      <c r="C31" s="61">
        <v>7</v>
      </c>
      <c r="D31" s="3">
        <v>40.18</v>
      </c>
      <c r="E31" s="3">
        <v>42.29</v>
      </c>
      <c r="F31" s="3">
        <f t="shared" si="0"/>
        <v>2.1099999999999994</v>
      </c>
    </row>
    <row r="32" spans="1:6" ht="24">
      <c r="A32" s="1">
        <v>28</v>
      </c>
      <c r="B32" s="1" t="s">
        <v>11</v>
      </c>
      <c r="C32" s="61">
        <v>0</v>
      </c>
      <c r="D32" s="3">
        <v>37.200000000000003</v>
      </c>
      <c r="E32" s="3">
        <v>0</v>
      </c>
      <c r="F32" s="3">
        <f t="shared" si="0"/>
        <v>-37.200000000000003</v>
      </c>
    </row>
    <row r="33" spans="1:6" ht="24">
      <c r="A33" s="73"/>
      <c r="B33" s="73"/>
      <c r="C33" s="73"/>
      <c r="D33" s="74"/>
      <c r="E33" s="75"/>
      <c r="F33" s="75"/>
    </row>
    <row r="34" spans="1:6" ht="24">
      <c r="A34" s="97" t="s">
        <v>113</v>
      </c>
      <c r="B34" s="97"/>
      <c r="C34" s="97"/>
      <c r="D34" s="97"/>
      <c r="E34" s="97"/>
      <c r="F34" s="97"/>
    </row>
    <row r="35" spans="1:6" ht="24">
      <c r="A35" s="97" t="s">
        <v>87</v>
      </c>
      <c r="B35" s="97"/>
      <c r="C35" s="97"/>
      <c r="D35" s="97"/>
      <c r="E35" s="97"/>
      <c r="F35" s="97"/>
    </row>
    <row r="36" spans="1:6" ht="24">
      <c r="A36" s="108" t="s">
        <v>116</v>
      </c>
      <c r="B36" s="108"/>
      <c r="C36" s="108"/>
      <c r="D36" s="108"/>
      <c r="E36" s="108"/>
      <c r="F36" s="108"/>
    </row>
    <row r="37" spans="1:6" ht="24">
      <c r="A37" s="2" t="s">
        <v>36</v>
      </c>
      <c r="B37" s="2" t="s">
        <v>30</v>
      </c>
      <c r="C37" s="71" t="s">
        <v>88</v>
      </c>
      <c r="D37" s="2" t="s">
        <v>63</v>
      </c>
      <c r="E37" s="2" t="s">
        <v>106</v>
      </c>
      <c r="F37" s="72" t="s">
        <v>61</v>
      </c>
    </row>
    <row r="38" spans="1:6" ht="24">
      <c r="A38" s="1">
        <v>1</v>
      </c>
      <c r="B38" s="1" t="s">
        <v>8</v>
      </c>
      <c r="C38" s="61">
        <v>12</v>
      </c>
      <c r="D38" s="3">
        <v>34.67</v>
      </c>
      <c r="E38" s="3">
        <v>51.5</v>
      </c>
      <c r="F38" s="3">
        <f t="shared" ref="F38:F65" si="1">E38-D38</f>
        <v>16.829999999999998</v>
      </c>
    </row>
    <row r="39" spans="1:6" ht="24">
      <c r="A39" s="1">
        <v>2</v>
      </c>
      <c r="B39" s="1" t="s">
        <v>22</v>
      </c>
      <c r="C39" s="61">
        <v>10</v>
      </c>
      <c r="D39" s="3">
        <v>37.78</v>
      </c>
      <c r="E39" s="3">
        <v>52.2</v>
      </c>
      <c r="F39" s="3">
        <f t="shared" si="1"/>
        <v>14.420000000000002</v>
      </c>
    </row>
    <row r="40" spans="1:6" ht="24">
      <c r="A40" s="1">
        <v>3</v>
      </c>
      <c r="B40" s="1" t="s">
        <v>1</v>
      </c>
      <c r="C40" s="61">
        <v>8</v>
      </c>
      <c r="D40" s="3">
        <v>37.33</v>
      </c>
      <c r="E40" s="3">
        <v>51.75</v>
      </c>
      <c r="F40" s="3">
        <f t="shared" si="1"/>
        <v>14.420000000000002</v>
      </c>
    </row>
    <row r="41" spans="1:6" ht="24">
      <c r="A41" s="1">
        <v>4</v>
      </c>
      <c r="B41" s="1" t="s">
        <v>9</v>
      </c>
      <c r="C41" s="61">
        <v>17</v>
      </c>
      <c r="D41" s="3">
        <v>34.19</v>
      </c>
      <c r="E41" s="3">
        <v>47.88</v>
      </c>
      <c r="F41" s="3">
        <f t="shared" si="1"/>
        <v>13.690000000000005</v>
      </c>
    </row>
    <row r="42" spans="1:6" ht="24">
      <c r="A42" s="1">
        <v>5</v>
      </c>
      <c r="B42" s="1" t="s">
        <v>12</v>
      </c>
      <c r="C42" s="61">
        <v>5</v>
      </c>
      <c r="D42" s="3">
        <v>36.4</v>
      </c>
      <c r="E42" s="3">
        <v>50</v>
      </c>
      <c r="F42" s="3">
        <f t="shared" si="1"/>
        <v>13.600000000000001</v>
      </c>
    </row>
    <row r="43" spans="1:6" ht="24">
      <c r="A43" s="1">
        <v>6</v>
      </c>
      <c r="B43" s="1" t="s">
        <v>15</v>
      </c>
      <c r="C43" s="61">
        <v>14</v>
      </c>
      <c r="D43" s="3">
        <v>37.4</v>
      </c>
      <c r="E43" s="3">
        <v>48.29</v>
      </c>
      <c r="F43" s="3">
        <f t="shared" si="1"/>
        <v>10.89</v>
      </c>
    </row>
    <row r="44" spans="1:6" ht="24">
      <c r="A44" s="1">
        <v>7</v>
      </c>
      <c r="B44" s="1" t="s">
        <v>21</v>
      </c>
      <c r="C44" s="61">
        <v>8</v>
      </c>
      <c r="D44" s="3">
        <v>37.6</v>
      </c>
      <c r="E44" s="3">
        <v>47.75</v>
      </c>
      <c r="F44" s="3">
        <f t="shared" si="1"/>
        <v>10.149999999999999</v>
      </c>
    </row>
    <row r="45" spans="1:6" ht="24">
      <c r="A45" s="1">
        <v>8</v>
      </c>
      <c r="B45" s="1" t="s">
        <v>13</v>
      </c>
      <c r="C45" s="61">
        <v>18</v>
      </c>
      <c r="D45" s="3">
        <v>34</v>
      </c>
      <c r="E45" s="3">
        <v>44.11</v>
      </c>
      <c r="F45" s="3">
        <f t="shared" si="1"/>
        <v>10.11</v>
      </c>
    </row>
    <row r="46" spans="1:6" ht="24">
      <c r="A46" s="1">
        <v>9</v>
      </c>
      <c r="B46" s="1" t="s">
        <v>4</v>
      </c>
      <c r="C46" s="61">
        <v>15</v>
      </c>
      <c r="D46" s="3">
        <v>43</v>
      </c>
      <c r="E46" s="3">
        <v>52.4</v>
      </c>
      <c r="F46" s="3">
        <f t="shared" si="1"/>
        <v>9.3999999999999986</v>
      </c>
    </row>
    <row r="47" spans="1:6" ht="24">
      <c r="A47" s="1">
        <v>10</v>
      </c>
      <c r="B47" s="1" t="s">
        <v>6</v>
      </c>
      <c r="C47" s="61">
        <v>16</v>
      </c>
      <c r="D47" s="3">
        <v>40</v>
      </c>
      <c r="E47" s="3">
        <v>49.25</v>
      </c>
      <c r="F47" s="3">
        <f t="shared" si="1"/>
        <v>9.25</v>
      </c>
    </row>
    <row r="48" spans="1:6" ht="24">
      <c r="A48" s="1">
        <v>11</v>
      </c>
      <c r="B48" s="1" t="s">
        <v>23</v>
      </c>
      <c r="C48" s="61">
        <v>10</v>
      </c>
      <c r="D48" s="3">
        <v>40.909999999999997</v>
      </c>
      <c r="E48" s="3">
        <v>49.8</v>
      </c>
      <c r="F48" s="3">
        <f t="shared" si="1"/>
        <v>8.89</v>
      </c>
    </row>
    <row r="49" spans="1:6" ht="24">
      <c r="A49" s="1">
        <v>12</v>
      </c>
      <c r="B49" s="1" t="s">
        <v>25</v>
      </c>
      <c r="C49" s="61">
        <v>22</v>
      </c>
      <c r="D49" s="3">
        <v>48.67</v>
      </c>
      <c r="E49" s="3">
        <v>57.55</v>
      </c>
      <c r="F49" s="3">
        <f t="shared" si="1"/>
        <v>8.8799999999999955</v>
      </c>
    </row>
    <row r="50" spans="1:6" ht="24">
      <c r="A50" s="1">
        <v>13</v>
      </c>
      <c r="B50" s="1" t="s">
        <v>26</v>
      </c>
      <c r="C50" s="61">
        <v>15</v>
      </c>
      <c r="D50" s="3">
        <v>36.74</v>
      </c>
      <c r="E50" s="3">
        <v>45.47</v>
      </c>
      <c r="F50" s="3">
        <f t="shared" si="1"/>
        <v>8.7299999999999969</v>
      </c>
    </row>
    <row r="51" spans="1:6" ht="24">
      <c r="A51" s="1">
        <v>14</v>
      </c>
      <c r="B51" s="1" t="s">
        <v>20</v>
      </c>
      <c r="C51" s="61">
        <v>4</v>
      </c>
      <c r="D51" s="3">
        <v>36.33</v>
      </c>
      <c r="E51" s="3">
        <v>45</v>
      </c>
      <c r="F51" s="3">
        <f t="shared" si="1"/>
        <v>8.6700000000000017</v>
      </c>
    </row>
    <row r="52" spans="1:6" ht="24">
      <c r="A52" s="1">
        <v>15</v>
      </c>
      <c r="B52" s="1" t="s">
        <v>2</v>
      </c>
      <c r="C52" s="61">
        <v>18</v>
      </c>
      <c r="D52" s="3">
        <v>43.43</v>
      </c>
      <c r="E52" s="3">
        <v>51.56</v>
      </c>
      <c r="F52" s="3">
        <f t="shared" si="1"/>
        <v>8.1300000000000026</v>
      </c>
    </row>
    <row r="53" spans="1:6" ht="24">
      <c r="A53" s="1">
        <v>16</v>
      </c>
      <c r="B53" s="1" t="s">
        <v>7</v>
      </c>
      <c r="C53" s="61">
        <v>36</v>
      </c>
      <c r="D53" s="3">
        <v>37.03</v>
      </c>
      <c r="E53" s="3">
        <v>45.11</v>
      </c>
      <c r="F53" s="3">
        <f t="shared" si="1"/>
        <v>8.0799999999999983</v>
      </c>
    </row>
    <row r="54" spans="1:6" ht="24">
      <c r="A54" s="1">
        <v>17</v>
      </c>
      <c r="B54" s="1" t="s">
        <v>0</v>
      </c>
      <c r="C54" s="61">
        <v>17</v>
      </c>
      <c r="D54" s="3">
        <v>38.590000000000003</v>
      </c>
      <c r="E54" s="3">
        <v>46.35</v>
      </c>
      <c r="F54" s="3">
        <f t="shared" si="1"/>
        <v>7.759999999999998</v>
      </c>
    </row>
    <row r="55" spans="1:6" ht="24">
      <c r="A55" s="1">
        <v>18</v>
      </c>
      <c r="B55" s="1" t="s">
        <v>10</v>
      </c>
      <c r="C55" s="61">
        <v>11</v>
      </c>
      <c r="D55" s="3">
        <v>34.93</v>
      </c>
      <c r="E55" s="3">
        <v>42.55</v>
      </c>
      <c r="F55" s="3">
        <f t="shared" si="1"/>
        <v>7.6199999999999974</v>
      </c>
    </row>
    <row r="56" spans="1:6" ht="24">
      <c r="A56" s="1">
        <v>19</v>
      </c>
      <c r="B56" s="1" t="s">
        <v>14</v>
      </c>
      <c r="C56" s="61">
        <v>25</v>
      </c>
      <c r="D56" s="3">
        <v>40.47</v>
      </c>
      <c r="E56" s="3">
        <v>47.76</v>
      </c>
      <c r="F56" s="3">
        <f t="shared" si="1"/>
        <v>7.2899999999999991</v>
      </c>
    </row>
    <row r="57" spans="1:6" ht="24">
      <c r="A57" s="1">
        <v>20</v>
      </c>
      <c r="B57" s="1" t="s">
        <v>18</v>
      </c>
      <c r="C57" s="61">
        <v>14</v>
      </c>
      <c r="D57" s="3">
        <v>42</v>
      </c>
      <c r="E57" s="3">
        <v>48.14</v>
      </c>
      <c r="F57" s="3">
        <f t="shared" si="1"/>
        <v>6.1400000000000006</v>
      </c>
    </row>
    <row r="58" spans="1:6" ht="24">
      <c r="A58" s="1">
        <v>21</v>
      </c>
      <c r="B58" s="1" t="s">
        <v>24</v>
      </c>
      <c r="C58" s="61">
        <v>13</v>
      </c>
      <c r="D58" s="3">
        <v>44.78</v>
      </c>
      <c r="E58" s="3">
        <v>50.15</v>
      </c>
      <c r="F58" s="3">
        <f t="shared" si="1"/>
        <v>5.3699999999999974</v>
      </c>
    </row>
    <row r="59" spans="1:6" ht="24">
      <c r="A59" s="1">
        <v>22</v>
      </c>
      <c r="B59" s="1" t="s">
        <v>3</v>
      </c>
      <c r="C59" s="61">
        <v>12</v>
      </c>
      <c r="D59" s="3">
        <v>42.8</v>
      </c>
      <c r="E59" s="3">
        <v>47.33</v>
      </c>
      <c r="F59" s="3">
        <f t="shared" si="1"/>
        <v>4.5300000000000011</v>
      </c>
    </row>
    <row r="60" spans="1:6" ht="24">
      <c r="A60" s="1">
        <v>23</v>
      </c>
      <c r="B60" s="1" t="s">
        <v>17</v>
      </c>
      <c r="C60" s="61">
        <v>4</v>
      </c>
      <c r="D60" s="3">
        <v>44</v>
      </c>
      <c r="E60" s="3">
        <v>47</v>
      </c>
      <c r="F60" s="3">
        <f t="shared" si="1"/>
        <v>3</v>
      </c>
    </row>
    <row r="61" spans="1:6" ht="24">
      <c r="A61" s="1">
        <v>24</v>
      </c>
      <c r="B61" s="1" t="s">
        <v>16</v>
      </c>
      <c r="C61" s="61">
        <v>7</v>
      </c>
      <c r="D61" s="3">
        <v>40.18</v>
      </c>
      <c r="E61" s="3">
        <v>42.29</v>
      </c>
      <c r="F61" s="3">
        <f t="shared" si="1"/>
        <v>2.1099999999999994</v>
      </c>
    </row>
    <row r="62" spans="1:6" ht="24">
      <c r="A62" s="1">
        <v>25</v>
      </c>
      <c r="B62" s="1" t="s">
        <v>5</v>
      </c>
      <c r="C62" s="61">
        <v>37</v>
      </c>
      <c r="D62" s="3">
        <v>42</v>
      </c>
      <c r="E62" s="3">
        <v>44.11</v>
      </c>
      <c r="F62" s="3">
        <f t="shared" si="1"/>
        <v>2.1099999999999994</v>
      </c>
    </row>
    <row r="63" spans="1:6" ht="24">
      <c r="A63" s="1">
        <v>26</v>
      </c>
      <c r="B63" s="1" t="s">
        <v>27</v>
      </c>
      <c r="C63" s="61">
        <v>9</v>
      </c>
      <c r="D63" s="3">
        <v>48.22</v>
      </c>
      <c r="E63" s="3">
        <v>44.89</v>
      </c>
      <c r="F63" s="3">
        <f t="shared" si="1"/>
        <v>-3.3299999999999983</v>
      </c>
    </row>
    <row r="64" spans="1:6" ht="24">
      <c r="A64" s="1">
        <v>27</v>
      </c>
      <c r="B64" s="1" t="s">
        <v>19</v>
      </c>
      <c r="C64" s="61">
        <v>9</v>
      </c>
      <c r="D64" s="3">
        <v>72</v>
      </c>
      <c r="E64" s="3">
        <v>56.67</v>
      </c>
      <c r="F64" s="3">
        <f t="shared" si="1"/>
        <v>-15.329999999999998</v>
      </c>
    </row>
    <row r="65" spans="1:6" ht="24">
      <c r="A65" s="1">
        <v>28</v>
      </c>
      <c r="B65" s="1" t="s">
        <v>11</v>
      </c>
      <c r="C65" s="61">
        <v>0</v>
      </c>
      <c r="D65" s="3">
        <v>37.200000000000003</v>
      </c>
      <c r="E65" s="3">
        <v>0</v>
      </c>
      <c r="F65" s="3">
        <f t="shared" si="1"/>
        <v>-37.200000000000003</v>
      </c>
    </row>
  </sheetData>
  <sortState ref="B38:F65">
    <sortCondition descending="1" ref="F38:F65"/>
  </sortState>
  <mergeCells count="6">
    <mergeCell ref="A34:F34"/>
    <mergeCell ref="A35:F35"/>
    <mergeCell ref="A36:F36"/>
    <mergeCell ref="A1:F1"/>
    <mergeCell ref="A2:F2"/>
    <mergeCell ref="A3:F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65"/>
  <sheetViews>
    <sheetView topLeftCell="A4" workbookViewId="0">
      <selection activeCell="N39" sqref="N39:N40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97" t="s">
        <v>113</v>
      </c>
      <c r="B1" s="97"/>
      <c r="C1" s="97"/>
      <c r="D1" s="97"/>
      <c r="E1" s="97"/>
      <c r="F1" s="97"/>
    </row>
    <row r="2" spans="1:6" ht="24">
      <c r="A2" s="97" t="s">
        <v>87</v>
      </c>
      <c r="B2" s="97"/>
      <c r="C2" s="97"/>
      <c r="D2" s="97"/>
      <c r="E2" s="97"/>
      <c r="F2" s="97"/>
    </row>
    <row r="3" spans="1:6" ht="24">
      <c r="A3" s="108" t="s">
        <v>128</v>
      </c>
      <c r="B3" s="108"/>
      <c r="C3" s="108"/>
      <c r="D3" s="108"/>
      <c r="E3" s="108"/>
      <c r="F3" s="108"/>
    </row>
    <row r="4" spans="1:6" ht="24">
      <c r="A4" s="2" t="s">
        <v>36</v>
      </c>
      <c r="B4" s="2" t="s">
        <v>30</v>
      </c>
      <c r="C4" s="71" t="s">
        <v>88</v>
      </c>
      <c r="D4" s="2" t="s">
        <v>63</v>
      </c>
      <c r="E4" s="2" t="s">
        <v>106</v>
      </c>
      <c r="F4" s="72" t="s">
        <v>61</v>
      </c>
    </row>
    <row r="5" spans="1:6" ht="24">
      <c r="A5" s="1">
        <v>1</v>
      </c>
      <c r="B5" s="1" t="s">
        <v>25</v>
      </c>
      <c r="C5" s="61">
        <v>22</v>
      </c>
      <c r="D5" s="3">
        <v>30.67</v>
      </c>
      <c r="E5" s="3">
        <v>32.36</v>
      </c>
      <c r="F5" s="3">
        <f t="shared" ref="F5:F32" si="0">E5-D5</f>
        <v>1.6899999999999977</v>
      </c>
    </row>
    <row r="6" spans="1:6" ht="24">
      <c r="A6" s="1">
        <v>2</v>
      </c>
      <c r="B6" s="1" t="s">
        <v>23</v>
      </c>
      <c r="C6" s="61">
        <v>10</v>
      </c>
      <c r="D6" s="3">
        <v>31.45</v>
      </c>
      <c r="E6" s="3">
        <v>30.2</v>
      </c>
      <c r="F6" s="3">
        <f t="shared" si="0"/>
        <v>-1.25</v>
      </c>
    </row>
    <row r="7" spans="1:6" ht="24">
      <c r="A7" s="1">
        <v>3</v>
      </c>
      <c r="B7" s="1" t="s">
        <v>22</v>
      </c>
      <c r="C7" s="61">
        <v>10</v>
      </c>
      <c r="D7" s="3">
        <v>30.89</v>
      </c>
      <c r="E7" s="3">
        <v>29.8</v>
      </c>
      <c r="F7" s="3">
        <f t="shared" si="0"/>
        <v>-1.0899999999999999</v>
      </c>
    </row>
    <row r="8" spans="1:6" ht="24">
      <c r="A8" s="1">
        <v>4</v>
      </c>
      <c r="B8" s="1" t="s">
        <v>16</v>
      </c>
      <c r="C8" s="61">
        <v>7</v>
      </c>
      <c r="D8" s="3">
        <v>26.91</v>
      </c>
      <c r="E8" s="3">
        <v>29.43</v>
      </c>
      <c r="F8" s="3">
        <f t="shared" si="0"/>
        <v>2.5199999999999996</v>
      </c>
    </row>
    <row r="9" spans="1:6" ht="24">
      <c r="A9" s="1">
        <v>5</v>
      </c>
      <c r="B9" s="1" t="s">
        <v>18</v>
      </c>
      <c r="C9" s="61">
        <v>14</v>
      </c>
      <c r="D9" s="3">
        <v>29.11</v>
      </c>
      <c r="E9" s="3">
        <v>29.29</v>
      </c>
      <c r="F9" s="3">
        <f t="shared" si="0"/>
        <v>0.17999999999999972</v>
      </c>
    </row>
    <row r="10" spans="1:6" ht="24">
      <c r="A10" s="1">
        <v>6</v>
      </c>
      <c r="B10" s="1" t="s">
        <v>20</v>
      </c>
      <c r="C10" s="61">
        <v>4</v>
      </c>
      <c r="D10" s="3">
        <v>25.67</v>
      </c>
      <c r="E10" s="3">
        <v>29</v>
      </c>
      <c r="F10" s="3">
        <f t="shared" si="0"/>
        <v>3.3299999999999983</v>
      </c>
    </row>
    <row r="11" spans="1:6" ht="24">
      <c r="A11" s="1">
        <v>7</v>
      </c>
      <c r="B11" s="1" t="s">
        <v>7</v>
      </c>
      <c r="C11" s="61">
        <v>36</v>
      </c>
      <c r="D11" s="3">
        <v>27.66</v>
      </c>
      <c r="E11" s="3">
        <v>26.89</v>
      </c>
      <c r="F11" s="3">
        <f t="shared" si="0"/>
        <v>-0.76999999999999957</v>
      </c>
    </row>
    <row r="12" spans="1:6" ht="24">
      <c r="A12" s="1">
        <v>8</v>
      </c>
      <c r="B12" s="1" t="s">
        <v>6</v>
      </c>
      <c r="C12" s="61">
        <v>16</v>
      </c>
      <c r="D12" s="3">
        <v>33.33</v>
      </c>
      <c r="E12" s="3">
        <v>26.88</v>
      </c>
      <c r="F12" s="3">
        <f t="shared" si="0"/>
        <v>-6.4499999999999993</v>
      </c>
    </row>
    <row r="13" spans="1:6" ht="24">
      <c r="A13" s="1">
        <v>9</v>
      </c>
      <c r="B13" s="1" t="s">
        <v>4</v>
      </c>
      <c r="C13" s="61">
        <v>15</v>
      </c>
      <c r="D13" s="3">
        <v>30.75</v>
      </c>
      <c r="E13" s="3">
        <v>26.8</v>
      </c>
      <c r="F13" s="3">
        <f t="shared" si="0"/>
        <v>-3.9499999999999993</v>
      </c>
    </row>
    <row r="14" spans="1:6" ht="24">
      <c r="A14" s="1">
        <v>10</v>
      </c>
      <c r="B14" s="1" t="s">
        <v>24</v>
      </c>
      <c r="C14" s="61">
        <v>13</v>
      </c>
      <c r="D14" s="3">
        <v>26.44</v>
      </c>
      <c r="E14" s="3">
        <v>26.62</v>
      </c>
      <c r="F14" s="3">
        <f t="shared" si="0"/>
        <v>0.17999999999999972</v>
      </c>
    </row>
    <row r="15" spans="1:6" ht="24">
      <c r="A15" s="1">
        <v>11</v>
      </c>
      <c r="B15" s="1" t="s">
        <v>21</v>
      </c>
      <c r="C15" s="61">
        <v>8</v>
      </c>
      <c r="D15" s="3">
        <v>34.799999999999997</v>
      </c>
      <c r="E15" s="3">
        <v>26.5</v>
      </c>
      <c r="F15" s="3">
        <f t="shared" si="0"/>
        <v>-8.2999999999999972</v>
      </c>
    </row>
    <row r="16" spans="1:6" ht="24">
      <c r="A16" s="1">
        <v>12</v>
      </c>
      <c r="B16" s="1" t="s">
        <v>12</v>
      </c>
      <c r="C16" s="61">
        <v>5</v>
      </c>
      <c r="D16" s="3">
        <v>28.2</v>
      </c>
      <c r="E16" s="3">
        <v>26.4</v>
      </c>
      <c r="F16" s="3">
        <f t="shared" si="0"/>
        <v>-1.8000000000000007</v>
      </c>
    </row>
    <row r="17" spans="1:6" ht="24">
      <c r="A17" s="1">
        <v>13</v>
      </c>
      <c r="B17" s="1" t="s">
        <v>0</v>
      </c>
      <c r="C17" s="61">
        <v>17</v>
      </c>
      <c r="D17" s="3">
        <v>30.35</v>
      </c>
      <c r="E17" s="3">
        <v>25.76</v>
      </c>
      <c r="F17" s="3">
        <f t="shared" si="0"/>
        <v>-4.59</v>
      </c>
    </row>
    <row r="18" spans="1:6" ht="24">
      <c r="A18" s="1">
        <v>14</v>
      </c>
      <c r="B18" s="1" t="s">
        <v>14</v>
      </c>
      <c r="C18" s="61">
        <v>25</v>
      </c>
      <c r="D18" s="3">
        <v>33.880000000000003</v>
      </c>
      <c r="E18" s="3">
        <v>25.68</v>
      </c>
      <c r="F18" s="3">
        <f t="shared" si="0"/>
        <v>-8.2000000000000028</v>
      </c>
    </row>
    <row r="19" spans="1:6" ht="24">
      <c r="A19" s="1">
        <v>15</v>
      </c>
      <c r="B19" s="1" t="s">
        <v>2</v>
      </c>
      <c r="C19" s="61">
        <v>18</v>
      </c>
      <c r="D19" s="3">
        <v>27</v>
      </c>
      <c r="E19" s="3">
        <v>25.56</v>
      </c>
      <c r="F19" s="3">
        <f t="shared" si="0"/>
        <v>-1.4400000000000013</v>
      </c>
    </row>
    <row r="20" spans="1:6" ht="24">
      <c r="A20" s="1">
        <v>16</v>
      </c>
      <c r="B20" s="1" t="s">
        <v>15</v>
      </c>
      <c r="C20" s="61">
        <v>14</v>
      </c>
      <c r="D20" s="3">
        <v>27.8</v>
      </c>
      <c r="E20" s="3">
        <v>25.29</v>
      </c>
      <c r="F20" s="3">
        <f t="shared" si="0"/>
        <v>-2.5100000000000016</v>
      </c>
    </row>
    <row r="21" spans="1:6" ht="24">
      <c r="A21" s="1">
        <v>17</v>
      </c>
      <c r="B21" s="1" t="s">
        <v>9</v>
      </c>
      <c r="C21" s="61">
        <v>17</v>
      </c>
      <c r="D21" s="3">
        <v>26.57</v>
      </c>
      <c r="E21" s="3">
        <v>25.18</v>
      </c>
      <c r="F21" s="3">
        <f t="shared" si="0"/>
        <v>-1.3900000000000006</v>
      </c>
    </row>
    <row r="22" spans="1:6" ht="24">
      <c r="A22" s="1">
        <v>18</v>
      </c>
      <c r="B22" s="1" t="s">
        <v>13</v>
      </c>
      <c r="C22" s="61">
        <v>18</v>
      </c>
      <c r="D22" s="3">
        <v>27.78</v>
      </c>
      <c r="E22" s="3">
        <v>25</v>
      </c>
      <c r="F22" s="3">
        <f t="shared" si="0"/>
        <v>-2.7800000000000011</v>
      </c>
    </row>
    <row r="23" spans="1:6" ht="24">
      <c r="A23" s="1">
        <v>19</v>
      </c>
      <c r="B23" s="1" t="s">
        <v>5</v>
      </c>
      <c r="C23" s="61">
        <v>37</v>
      </c>
      <c r="D23" s="3">
        <v>33.33</v>
      </c>
      <c r="E23" s="3">
        <v>24.65</v>
      </c>
      <c r="F23" s="3">
        <f t="shared" si="0"/>
        <v>-8.68</v>
      </c>
    </row>
    <row r="24" spans="1:6" ht="24">
      <c r="A24" s="1">
        <v>20</v>
      </c>
      <c r="B24" s="1" t="s">
        <v>27</v>
      </c>
      <c r="C24" s="61">
        <v>9</v>
      </c>
      <c r="D24" s="3">
        <v>28.44</v>
      </c>
      <c r="E24" s="3">
        <v>24.44</v>
      </c>
      <c r="F24" s="3">
        <f t="shared" si="0"/>
        <v>-4</v>
      </c>
    </row>
    <row r="25" spans="1:6" ht="24">
      <c r="A25" s="1">
        <v>21</v>
      </c>
      <c r="B25" s="1" t="s">
        <v>3</v>
      </c>
      <c r="C25" s="61">
        <v>12</v>
      </c>
      <c r="D25" s="3">
        <v>24.9</v>
      </c>
      <c r="E25" s="3">
        <v>24.17</v>
      </c>
      <c r="F25" s="3">
        <f t="shared" si="0"/>
        <v>-0.72999999999999687</v>
      </c>
    </row>
    <row r="26" spans="1:6" ht="24">
      <c r="A26" s="1">
        <v>22</v>
      </c>
      <c r="B26" s="1" t="s">
        <v>26</v>
      </c>
      <c r="C26" s="61">
        <v>15</v>
      </c>
      <c r="D26" s="3">
        <v>28.74</v>
      </c>
      <c r="E26" s="3">
        <v>23.87</v>
      </c>
      <c r="F26" s="3">
        <f t="shared" si="0"/>
        <v>-4.8699999999999974</v>
      </c>
    </row>
    <row r="27" spans="1:6" ht="24">
      <c r="A27" s="1">
        <v>23</v>
      </c>
      <c r="B27" s="1" t="s">
        <v>1</v>
      </c>
      <c r="C27" s="61">
        <v>8</v>
      </c>
      <c r="D27" s="3">
        <v>27</v>
      </c>
      <c r="E27" s="3">
        <v>23.75</v>
      </c>
      <c r="F27" s="3">
        <f t="shared" si="0"/>
        <v>-3.25</v>
      </c>
    </row>
    <row r="28" spans="1:6" ht="24">
      <c r="A28" s="1">
        <v>24</v>
      </c>
      <c r="B28" s="1" t="s">
        <v>8</v>
      </c>
      <c r="C28" s="61">
        <v>12</v>
      </c>
      <c r="D28" s="3">
        <v>27.33</v>
      </c>
      <c r="E28" s="3">
        <v>23.5</v>
      </c>
      <c r="F28" s="3">
        <f t="shared" si="0"/>
        <v>-3.8299999999999983</v>
      </c>
    </row>
    <row r="29" spans="1:6" ht="24">
      <c r="A29" s="1">
        <v>25</v>
      </c>
      <c r="B29" s="1" t="s">
        <v>19</v>
      </c>
      <c r="C29" s="61">
        <v>9</v>
      </c>
      <c r="D29" s="3">
        <v>40</v>
      </c>
      <c r="E29" s="3">
        <v>22.22</v>
      </c>
      <c r="F29" s="3">
        <f t="shared" si="0"/>
        <v>-17.78</v>
      </c>
    </row>
    <row r="30" spans="1:6" ht="24">
      <c r="A30" s="1">
        <v>26</v>
      </c>
      <c r="B30" s="1" t="s">
        <v>10</v>
      </c>
      <c r="C30" s="61">
        <v>11</v>
      </c>
      <c r="D30" s="3">
        <v>28.13</v>
      </c>
      <c r="E30" s="3">
        <v>20.55</v>
      </c>
      <c r="F30" s="3">
        <f t="shared" si="0"/>
        <v>-7.5799999999999983</v>
      </c>
    </row>
    <row r="31" spans="1:6" ht="24">
      <c r="A31" s="1">
        <v>27</v>
      </c>
      <c r="B31" s="1" t="s">
        <v>17</v>
      </c>
      <c r="C31" s="61">
        <v>4</v>
      </c>
      <c r="D31" s="3">
        <v>36.67</v>
      </c>
      <c r="E31" s="3">
        <v>20</v>
      </c>
      <c r="F31" s="3">
        <f t="shared" si="0"/>
        <v>-16.670000000000002</v>
      </c>
    </row>
    <row r="32" spans="1:6" ht="24">
      <c r="A32" s="1">
        <v>28</v>
      </c>
      <c r="B32" s="1" t="s">
        <v>11</v>
      </c>
      <c r="C32" s="61">
        <v>0</v>
      </c>
      <c r="D32" s="3">
        <v>28.4</v>
      </c>
      <c r="E32" s="3">
        <v>0</v>
      </c>
      <c r="F32" s="3">
        <f t="shared" si="0"/>
        <v>-28.4</v>
      </c>
    </row>
    <row r="33" spans="1:6" ht="24">
      <c r="A33" s="73"/>
      <c r="B33" s="73"/>
      <c r="C33" s="73"/>
      <c r="D33" s="74"/>
      <c r="E33" s="75"/>
      <c r="F33" s="75"/>
    </row>
    <row r="34" spans="1:6" ht="24">
      <c r="A34" s="97" t="s">
        <v>113</v>
      </c>
      <c r="B34" s="97"/>
      <c r="C34" s="97"/>
      <c r="D34" s="97"/>
      <c r="E34" s="97"/>
      <c r="F34" s="97"/>
    </row>
    <row r="35" spans="1:6" ht="24">
      <c r="A35" s="97" t="s">
        <v>87</v>
      </c>
      <c r="B35" s="97"/>
      <c r="C35" s="97"/>
      <c r="D35" s="97"/>
      <c r="E35" s="97"/>
      <c r="F35" s="97"/>
    </row>
    <row r="36" spans="1:6" ht="24">
      <c r="A36" s="108" t="s">
        <v>129</v>
      </c>
      <c r="B36" s="108"/>
      <c r="C36" s="108"/>
      <c r="D36" s="108"/>
      <c r="E36" s="108"/>
      <c r="F36" s="108"/>
    </row>
    <row r="37" spans="1:6" ht="24">
      <c r="A37" s="2" t="s">
        <v>36</v>
      </c>
      <c r="B37" s="2" t="s">
        <v>30</v>
      </c>
      <c r="C37" s="71" t="s">
        <v>88</v>
      </c>
      <c r="D37" s="2" t="s">
        <v>63</v>
      </c>
      <c r="E37" s="2" t="s">
        <v>106</v>
      </c>
      <c r="F37" s="72" t="s">
        <v>61</v>
      </c>
    </row>
    <row r="38" spans="1:6" ht="24">
      <c r="A38" s="1">
        <v>1</v>
      </c>
      <c r="B38" s="1" t="s">
        <v>20</v>
      </c>
      <c r="C38" s="61">
        <v>4</v>
      </c>
      <c r="D38" s="3">
        <v>25.67</v>
      </c>
      <c r="E38" s="3">
        <v>29</v>
      </c>
      <c r="F38" s="3">
        <f t="shared" ref="F38:F65" si="1">E38-D38</f>
        <v>3.3299999999999983</v>
      </c>
    </row>
    <row r="39" spans="1:6" ht="24">
      <c r="A39" s="1">
        <v>2</v>
      </c>
      <c r="B39" s="1" t="s">
        <v>16</v>
      </c>
      <c r="C39" s="61">
        <v>7</v>
      </c>
      <c r="D39" s="3">
        <v>26.91</v>
      </c>
      <c r="E39" s="3">
        <v>29.43</v>
      </c>
      <c r="F39" s="3">
        <f t="shared" si="1"/>
        <v>2.5199999999999996</v>
      </c>
    </row>
    <row r="40" spans="1:6" ht="24">
      <c r="A40" s="1">
        <v>3</v>
      </c>
      <c r="B40" s="1" t="s">
        <v>25</v>
      </c>
      <c r="C40" s="61">
        <v>22</v>
      </c>
      <c r="D40" s="3">
        <v>30.67</v>
      </c>
      <c r="E40" s="3">
        <v>32.36</v>
      </c>
      <c r="F40" s="3">
        <f t="shared" si="1"/>
        <v>1.6899999999999977</v>
      </c>
    </row>
    <row r="41" spans="1:6" ht="24">
      <c r="A41" s="1">
        <v>4</v>
      </c>
      <c r="B41" s="1" t="s">
        <v>24</v>
      </c>
      <c r="C41" s="61">
        <v>13</v>
      </c>
      <c r="D41" s="3">
        <v>26.44</v>
      </c>
      <c r="E41" s="3">
        <v>26.62</v>
      </c>
      <c r="F41" s="3">
        <f t="shared" si="1"/>
        <v>0.17999999999999972</v>
      </c>
    </row>
    <row r="42" spans="1:6" ht="24">
      <c r="A42" s="1">
        <v>5</v>
      </c>
      <c r="B42" s="1" t="s">
        <v>18</v>
      </c>
      <c r="C42" s="61">
        <v>14</v>
      </c>
      <c r="D42" s="3">
        <v>29.11</v>
      </c>
      <c r="E42" s="3">
        <v>29.29</v>
      </c>
      <c r="F42" s="3">
        <f t="shared" si="1"/>
        <v>0.17999999999999972</v>
      </c>
    </row>
    <row r="43" spans="1:6" ht="24">
      <c r="A43" s="1">
        <v>6</v>
      </c>
      <c r="B43" s="1" t="s">
        <v>3</v>
      </c>
      <c r="C43" s="61">
        <v>12</v>
      </c>
      <c r="D43" s="3">
        <v>24.9</v>
      </c>
      <c r="E43" s="3">
        <v>24.17</v>
      </c>
      <c r="F43" s="3">
        <f t="shared" si="1"/>
        <v>-0.72999999999999687</v>
      </c>
    </row>
    <row r="44" spans="1:6" ht="24">
      <c r="A44" s="1">
        <v>7</v>
      </c>
      <c r="B44" s="1" t="s">
        <v>7</v>
      </c>
      <c r="C44" s="61">
        <v>36</v>
      </c>
      <c r="D44" s="3">
        <v>27.66</v>
      </c>
      <c r="E44" s="3">
        <v>26.89</v>
      </c>
      <c r="F44" s="3">
        <f t="shared" si="1"/>
        <v>-0.76999999999999957</v>
      </c>
    </row>
    <row r="45" spans="1:6" ht="24">
      <c r="A45" s="1">
        <v>8</v>
      </c>
      <c r="B45" s="1" t="s">
        <v>22</v>
      </c>
      <c r="C45" s="61">
        <v>10</v>
      </c>
      <c r="D45" s="3">
        <v>30.89</v>
      </c>
      <c r="E45" s="3">
        <v>29.8</v>
      </c>
      <c r="F45" s="3">
        <f t="shared" si="1"/>
        <v>-1.0899999999999999</v>
      </c>
    </row>
    <row r="46" spans="1:6" ht="24">
      <c r="A46" s="1">
        <v>9</v>
      </c>
      <c r="B46" s="1" t="s">
        <v>23</v>
      </c>
      <c r="C46" s="61">
        <v>10</v>
      </c>
      <c r="D46" s="3">
        <v>31.45</v>
      </c>
      <c r="E46" s="3">
        <v>30.2</v>
      </c>
      <c r="F46" s="3">
        <f t="shared" si="1"/>
        <v>-1.25</v>
      </c>
    </row>
    <row r="47" spans="1:6" ht="24">
      <c r="A47" s="1">
        <v>10</v>
      </c>
      <c r="B47" s="1" t="s">
        <v>9</v>
      </c>
      <c r="C47" s="61">
        <v>17</v>
      </c>
      <c r="D47" s="3">
        <v>26.57</v>
      </c>
      <c r="E47" s="3">
        <v>25.18</v>
      </c>
      <c r="F47" s="3">
        <f t="shared" si="1"/>
        <v>-1.3900000000000006</v>
      </c>
    </row>
    <row r="48" spans="1:6" ht="24">
      <c r="A48" s="1">
        <v>11</v>
      </c>
      <c r="B48" s="1" t="s">
        <v>2</v>
      </c>
      <c r="C48" s="61">
        <v>18</v>
      </c>
      <c r="D48" s="3">
        <v>27</v>
      </c>
      <c r="E48" s="3">
        <v>25.56</v>
      </c>
      <c r="F48" s="3">
        <f t="shared" si="1"/>
        <v>-1.4400000000000013</v>
      </c>
    </row>
    <row r="49" spans="1:6" ht="24">
      <c r="A49" s="1">
        <v>12</v>
      </c>
      <c r="B49" s="1" t="s">
        <v>12</v>
      </c>
      <c r="C49" s="61">
        <v>5</v>
      </c>
      <c r="D49" s="3">
        <v>28.2</v>
      </c>
      <c r="E49" s="3">
        <v>26.4</v>
      </c>
      <c r="F49" s="3">
        <f t="shared" si="1"/>
        <v>-1.8000000000000007</v>
      </c>
    </row>
    <row r="50" spans="1:6" ht="24">
      <c r="A50" s="1">
        <v>13</v>
      </c>
      <c r="B50" s="1" t="s">
        <v>15</v>
      </c>
      <c r="C50" s="61">
        <v>14</v>
      </c>
      <c r="D50" s="3">
        <v>27.8</v>
      </c>
      <c r="E50" s="3">
        <v>25.29</v>
      </c>
      <c r="F50" s="3">
        <f t="shared" si="1"/>
        <v>-2.5100000000000016</v>
      </c>
    </row>
    <row r="51" spans="1:6" ht="24">
      <c r="A51" s="1">
        <v>14</v>
      </c>
      <c r="B51" s="1" t="s">
        <v>13</v>
      </c>
      <c r="C51" s="61">
        <v>18</v>
      </c>
      <c r="D51" s="3">
        <v>27.78</v>
      </c>
      <c r="E51" s="3">
        <v>25</v>
      </c>
      <c r="F51" s="3">
        <f t="shared" si="1"/>
        <v>-2.7800000000000011</v>
      </c>
    </row>
    <row r="52" spans="1:6" ht="24">
      <c r="A52" s="1">
        <v>15</v>
      </c>
      <c r="B52" s="1" t="s">
        <v>1</v>
      </c>
      <c r="C52" s="61">
        <v>8</v>
      </c>
      <c r="D52" s="3">
        <v>27</v>
      </c>
      <c r="E52" s="3">
        <v>23.75</v>
      </c>
      <c r="F52" s="3">
        <f t="shared" si="1"/>
        <v>-3.25</v>
      </c>
    </row>
    <row r="53" spans="1:6" ht="24">
      <c r="A53" s="1">
        <v>16</v>
      </c>
      <c r="B53" s="1" t="s">
        <v>8</v>
      </c>
      <c r="C53" s="61">
        <v>12</v>
      </c>
      <c r="D53" s="3">
        <v>27.33</v>
      </c>
      <c r="E53" s="3">
        <v>23.5</v>
      </c>
      <c r="F53" s="3">
        <f t="shared" si="1"/>
        <v>-3.8299999999999983</v>
      </c>
    </row>
    <row r="54" spans="1:6" ht="24">
      <c r="A54" s="1">
        <v>17</v>
      </c>
      <c r="B54" s="1" t="s">
        <v>4</v>
      </c>
      <c r="C54" s="61">
        <v>15</v>
      </c>
      <c r="D54" s="3">
        <v>30.75</v>
      </c>
      <c r="E54" s="3">
        <v>26.8</v>
      </c>
      <c r="F54" s="3">
        <f t="shared" si="1"/>
        <v>-3.9499999999999993</v>
      </c>
    </row>
    <row r="55" spans="1:6" ht="24">
      <c r="A55" s="1">
        <v>18</v>
      </c>
      <c r="B55" s="1" t="s">
        <v>27</v>
      </c>
      <c r="C55" s="61">
        <v>9</v>
      </c>
      <c r="D55" s="3">
        <v>28.44</v>
      </c>
      <c r="E55" s="3">
        <v>24.44</v>
      </c>
      <c r="F55" s="3">
        <f t="shared" si="1"/>
        <v>-4</v>
      </c>
    </row>
    <row r="56" spans="1:6" ht="24">
      <c r="A56" s="1">
        <v>19</v>
      </c>
      <c r="B56" s="1" t="s">
        <v>0</v>
      </c>
      <c r="C56" s="61">
        <v>17</v>
      </c>
      <c r="D56" s="3">
        <v>30.35</v>
      </c>
      <c r="E56" s="3">
        <v>25.76</v>
      </c>
      <c r="F56" s="3">
        <f t="shared" si="1"/>
        <v>-4.59</v>
      </c>
    </row>
    <row r="57" spans="1:6" ht="24">
      <c r="A57" s="1">
        <v>20</v>
      </c>
      <c r="B57" s="1" t="s">
        <v>26</v>
      </c>
      <c r="C57" s="61">
        <v>15</v>
      </c>
      <c r="D57" s="3">
        <v>28.74</v>
      </c>
      <c r="E57" s="3">
        <v>23.87</v>
      </c>
      <c r="F57" s="3">
        <f t="shared" si="1"/>
        <v>-4.8699999999999974</v>
      </c>
    </row>
    <row r="58" spans="1:6" ht="24">
      <c r="A58" s="1">
        <v>21</v>
      </c>
      <c r="B58" s="1" t="s">
        <v>6</v>
      </c>
      <c r="C58" s="61">
        <v>16</v>
      </c>
      <c r="D58" s="3">
        <v>33.33</v>
      </c>
      <c r="E58" s="3">
        <v>26.88</v>
      </c>
      <c r="F58" s="3">
        <f t="shared" si="1"/>
        <v>-6.4499999999999993</v>
      </c>
    </row>
    <row r="59" spans="1:6" ht="24">
      <c r="A59" s="1">
        <v>22</v>
      </c>
      <c r="B59" s="1" t="s">
        <v>10</v>
      </c>
      <c r="C59" s="61">
        <v>11</v>
      </c>
      <c r="D59" s="3">
        <v>28.13</v>
      </c>
      <c r="E59" s="3">
        <v>20.55</v>
      </c>
      <c r="F59" s="3">
        <f t="shared" si="1"/>
        <v>-7.5799999999999983</v>
      </c>
    </row>
    <row r="60" spans="1:6" ht="24">
      <c r="A60" s="1">
        <v>23</v>
      </c>
      <c r="B60" s="1" t="s">
        <v>14</v>
      </c>
      <c r="C60" s="61">
        <v>25</v>
      </c>
      <c r="D60" s="3">
        <v>33.880000000000003</v>
      </c>
      <c r="E60" s="3">
        <v>25.68</v>
      </c>
      <c r="F60" s="3">
        <f t="shared" si="1"/>
        <v>-8.2000000000000028</v>
      </c>
    </row>
    <row r="61" spans="1:6" ht="24">
      <c r="A61" s="1">
        <v>24</v>
      </c>
      <c r="B61" s="1" t="s">
        <v>21</v>
      </c>
      <c r="C61" s="61">
        <v>8</v>
      </c>
      <c r="D61" s="3">
        <v>34.799999999999997</v>
      </c>
      <c r="E61" s="3">
        <v>26.5</v>
      </c>
      <c r="F61" s="3">
        <f t="shared" si="1"/>
        <v>-8.2999999999999972</v>
      </c>
    </row>
    <row r="62" spans="1:6" ht="24">
      <c r="A62" s="1">
        <v>25</v>
      </c>
      <c r="B62" s="1" t="s">
        <v>5</v>
      </c>
      <c r="C62" s="61">
        <v>37</v>
      </c>
      <c r="D62" s="3">
        <v>33.33</v>
      </c>
      <c r="E62" s="3">
        <v>24.65</v>
      </c>
      <c r="F62" s="3">
        <f t="shared" si="1"/>
        <v>-8.68</v>
      </c>
    </row>
    <row r="63" spans="1:6" ht="24">
      <c r="A63" s="1">
        <v>26</v>
      </c>
      <c r="B63" s="1" t="s">
        <v>17</v>
      </c>
      <c r="C63" s="61">
        <v>4</v>
      </c>
      <c r="D63" s="3">
        <v>36.67</v>
      </c>
      <c r="E63" s="3">
        <v>20</v>
      </c>
      <c r="F63" s="3">
        <f t="shared" si="1"/>
        <v>-16.670000000000002</v>
      </c>
    </row>
    <row r="64" spans="1:6" ht="24">
      <c r="A64" s="1">
        <v>27</v>
      </c>
      <c r="B64" s="1" t="s">
        <v>19</v>
      </c>
      <c r="C64" s="61">
        <v>9</v>
      </c>
      <c r="D64" s="3">
        <v>40</v>
      </c>
      <c r="E64" s="3">
        <v>22.22</v>
      </c>
      <c r="F64" s="3">
        <f t="shared" si="1"/>
        <v>-17.78</v>
      </c>
    </row>
    <row r="65" spans="1:6" ht="24">
      <c r="A65" s="1">
        <v>28</v>
      </c>
      <c r="B65" s="1" t="s">
        <v>11</v>
      </c>
      <c r="C65" s="61">
        <v>0</v>
      </c>
      <c r="D65" s="3">
        <v>28.4</v>
      </c>
      <c r="E65" s="3">
        <v>0</v>
      </c>
      <c r="F65" s="3">
        <f t="shared" si="1"/>
        <v>-28.4</v>
      </c>
    </row>
  </sheetData>
  <sortState ref="B38:F65">
    <sortCondition descending="1" ref="F38:F65"/>
  </sortState>
  <mergeCells count="6">
    <mergeCell ref="A36:F36"/>
    <mergeCell ref="A1:F1"/>
    <mergeCell ref="A34:F34"/>
    <mergeCell ref="A2:F2"/>
    <mergeCell ref="A3:F3"/>
    <mergeCell ref="A35:F3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G39" sqref="G39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97" t="s">
        <v>113</v>
      </c>
      <c r="B1" s="97"/>
      <c r="C1" s="97"/>
      <c r="D1" s="97"/>
      <c r="E1" s="97"/>
      <c r="F1" s="97"/>
    </row>
    <row r="2" spans="1:6" ht="24">
      <c r="A2" s="97" t="s">
        <v>87</v>
      </c>
      <c r="B2" s="97"/>
      <c r="C2" s="97"/>
      <c r="D2" s="97"/>
      <c r="E2" s="97"/>
      <c r="F2" s="97"/>
    </row>
    <row r="3" spans="1:6" ht="24">
      <c r="A3" s="108" t="s">
        <v>126</v>
      </c>
      <c r="B3" s="108"/>
      <c r="C3" s="108"/>
      <c r="D3" s="108"/>
      <c r="E3" s="108"/>
      <c r="F3" s="108"/>
    </row>
    <row r="4" spans="1:6" ht="24">
      <c r="A4" s="2" t="s">
        <v>36</v>
      </c>
      <c r="B4" s="2" t="s">
        <v>30</v>
      </c>
      <c r="C4" s="71" t="s">
        <v>88</v>
      </c>
      <c r="D4" s="2" t="s">
        <v>63</v>
      </c>
      <c r="E4" s="2" t="s">
        <v>106</v>
      </c>
      <c r="F4" s="72" t="s">
        <v>61</v>
      </c>
    </row>
    <row r="5" spans="1:6" ht="24">
      <c r="A5" s="1">
        <v>1</v>
      </c>
      <c r="B5" s="1" t="s">
        <v>12</v>
      </c>
      <c r="C5" s="61">
        <v>5</v>
      </c>
      <c r="D5" s="3">
        <v>21.12</v>
      </c>
      <c r="E5" s="3">
        <v>37.44</v>
      </c>
      <c r="F5" s="3">
        <f t="shared" ref="F5:F32" si="0">E5-D5</f>
        <v>16.319999999999997</v>
      </c>
    </row>
    <row r="6" spans="1:6" ht="24">
      <c r="A6" s="1">
        <v>2</v>
      </c>
      <c r="B6" s="1" t="s">
        <v>25</v>
      </c>
      <c r="C6" s="61">
        <v>22</v>
      </c>
      <c r="D6" s="3">
        <v>26</v>
      </c>
      <c r="E6" s="3">
        <v>36.51</v>
      </c>
      <c r="F6" s="3">
        <f t="shared" si="0"/>
        <v>10.509999999999998</v>
      </c>
    </row>
    <row r="7" spans="1:6" ht="24">
      <c r="A7" s="1">
        <v>3</v>
      </c>
      <c r="B7" s="1" t="s">
        <v>19</v>
      </c>
      <c r="C7" s="61">
        <v>9</v>
      </c>
      <c r="D7" s="3">
        <v>28.8</v>
      </c>
      <c r="E7" s="3">
        <v>33.6</v>
      </c>
      <c r="F7" s="3">
        <f t="shared" si="0"/>
        <v>4.8000000000000007</v>
      </c>
    </row>
    <row r="8" spans="1:6" ht="24">
      <c r="A8" s="1">
        <v>4</v>
      </c>
      <c r="B8" s="1" t="s">
        <v>23</v>
      </c>
      <c r="C8" s="61">
        <v>10</v>
      </c>
      <c r="D8" s="3">
        <v>28.15</v>
      </c>
      <c r="E8" s="3">
        <v>32.880000000000003</v>
      </c>
      <c r="F8" s="3">
        <f t="shared" si="0"/>
        <v>4.730000000000004</v>
      </c>
    </row>
    <row r="9" spans="1:6" ht="24">
      <c r="A9" s="1">
        <v>5</v>
      </c>
      <c r="B9" s="1" t="s">
        <v>8</v>
      </c>
      <c r="C9" s="61">
        <v>12</v>
      </c>
      <c r="D9" s="3">
        <v>20.8</v>
      </c>
      <c r="E9" s="3">
        <v>31.8</v>
      </c>
      <c r="F9" s="3">
        <f t="shared" si="0"/>
        <v>11</v>
      </c>
    </row>
    <row r="10" spans="1:6" ht="24">
      <c r="A10" s="1">
        <v>6</v>
      </c>
      <c r="B10" s="1" t="s">
        <v>22</v>
      </c>
      <c r="C10" s="61">
        <v>10</v>
      </c>
      <c r="D10" s="3">
        <v>26.49</v>
      </c>
      <c r="E10" s="3">
        <v>31.12</v>
      </c>
      <c r="F10" s="3">
        <f t="shared" si="0"/>
        <v>4.6300000000000026</v>
      </c>
    </row>
    <row r="11" spans="1:6" ht="24">
      <c r="A11" s="1">
        <v>7</v>
      </c>
      <c r="B11" s="1" t="s">
        <v>0</v>
      </c>
      <c r="C11" s="61">
        <v>17</v>
      </c>
      <c r="D11" s="3">
        <v>24.56</v>
      </c>
      <c r="E11" s="3">
        <v>29.6</v>
      </c>
      <c r="F11" s="3">
        <f t="shared" si="0"/>
        <v>5.0400000000000027</v>
      </c>
    </row>
    <row r="12" spans="1:6" ht="24">
      <c r="A12" s="1">
        <v>8</v>
      </c>
      <c r="B12" s="1" t="s">
        <v>14</v>
      </c>
      <c r="C12" s="61">
        <v>25</v>
      </c>
      <c r="D12" s="3">
        <v>28.56</v>
      </c>
      <c r="E12" s="3">
        <v>28.7</v>
      </c>
      <c r="F12" s="3">
        <f t="shared" si="0"/>
        <v>0.14000000000000057</v>
      </c>
    </row>
    <row r="13" spans="1:6" ht="24">
      <c r="A13" s="1">
        <v>9</v>
      </c>
      <c r="B13" s="1" t="s">
        <v>6</v>
      </c>
      <c r="C13" s="61">
        <v>16</v>
      </c>
      <c r="D13" s="3">
        <v>23.73</v>
      </c>
      <c r="E13" s="3">
        <v>27.6</v>
      </c>
      <c r="F13" s="3">
        <f t="shared" si="0"/>
        <v>3.870000000000001</v>
      </c>
    </row>
    <row r="14" spans="1:6" ht="24">
      <c r="A14" s="1">
        <v>10</v>
      </c>
      <c r="B14" s="1" t="s">
        <v>26</v>
      </c>
      <c r="C14" s="61">
        <v>15</v>
      </c>
      <c r="D14" s="3">
        <v>18.989999999999998</v>
      </c>
      <c r="E14" s="3">
        <v>27.2</v>
      </c>
      <c r="F14" s="3">
        <f t="shared" si="0"/>
        <v>8.2100000000000009</v>
      </c>
    </row>
    <row r="15" spans="1:6" ht="24">
      <c r="A15" s="1">
        <v>11</v>
      </c>
      <c r="B15" s="1" t="s">
        <v>16</v>
      </c>
      <c r="C15" s="61">
        <v>7</v>
      </c>
      <c r="D15" s="3">
        <v>21.53</v>
      </c>
      <c r="E15" s="3">
        <v>26.97</v>
      </c>
      <c r="F15" s="3">
        <f t="shared" si="0"/>
        <v>5.4399999999999977</v>
      </c>
    </row>
    <row r="16" spans="1:6" ht="24">
      <c r="A16" s="1">
        <v>12</v>
      </c>
      <c r="B16" s="1" t="s">
        <v>24</v>
      </c>
      <c r="C16" s="61">
        <v>13</v>
      </c>
      <c r="D16" s="3">
        <v>26</v>
      </c>
      <c r="E16" s="3">
        <v>26.58</v>
      </c>
      <c r="F16" s="3">
        <f t="shared" si="0"/>
        <v>0.57999999999999829</v>
      </c>
    </row>
    <row r="17" spans="1:6" ht="24">
      <c r="A17" s="1">
        <v>13</v>
      </c>
      <c r="B17" s="1" t="s">
        <v>17</v>
      </c>
      <c r="C17" s="61">
        <v>4</v>
      </c>
      <c r="D17" s="3">
        <v>32.53</v>
      </c>
      <c r="E17" s="3">
        <v>26.4</v>
      </c>
      <c r="F17" s="3">
        <f t="shared" si="0"/>
        <v>-6.1300000000000026</v>
      </c>
    </row>
    <row r="18" spans="1:6" ht="24">
      <c r="A18" s="1">
        <v>14</v>
      </c>
      <c r="B18" s="1" t="s">
        <v>18</v>
      </c>
      <c r="C18" s="61">
        <v>14</v>
      </c>
      <c r="D18" s="3">
        <v>25.33</v>
      </c>
      <c r="E18" s="3">
        <v>26.29</v>
      </c>
      <c r="F18" s="3">
        <f t="shared" si="0"/>
        <v>0.96000000000000085</v>
      </c>
    </row>
    <row r="19" spans="1:6" ht="24">
      <c r="A19" s="1">
        <v>15</v>
      </c>
      <c r="B19" s="1" t="s">
        <v>2</v>
      </c>
      <c r="C19" s="61">
        <v>18</v>
      </c>
      <c r="D19" s="3">
        <v>23.94</v>
      </c>
      <c r="E19" s="3">
        <v>26.22</v>
      </c>
      <c r="F19" s="3">
        <f t="shared" si="0"/>
        <v>2.2799999999999976</v>
      </c>
    </row>
    <row r="20" spans="1:6" ht="24">
      <c r="A20" s="1">
        <v>16</v>
      </c>
      <c r="B20" s="1" t="s">
        <v>9</v>
      </c>
      <c r="C20" s="61">
        <v>17</v>
      </c>
      <c r="D20" s="3">
        <v>25.1</v>
      </c>
      <c r="E20" s="3">
        <v>26.07</v>
      </c>
      <c r="F20" s="3">
        <f t="shared" si="0"/>
        <v>0.96999999999999886</v>
      </c>
    </row>
    <row r="21" spans="1:6" ht="24">
      <c r="A21" s="1">
        <v>17</v>
      </c>
      <c r="B21" s="1" t="s">
        <v>5</v>
      </c>
      <c r="C21" s="61">
        <v>37</v>
      </c>
      <c r="D21" s="3">
        <v>23.38</v>
      </c>
      <c r="E21" s="3">
        <v>25.84</v>
      </c>
      <c r="F21" s="3">
        <f t="shared" si="0"/>
        <v>2.4600000000000009</v>
      </c>
    </row>
    <row r="22" spans="1:6" ht="24">
      <c r="A22" s="1">
        <v>18</v>
      </c>
      <c r="B22" s="1" t="s">
        <v>3</v>
      </c>
      <c r="C22" s="61">
        <v>12</v>
      </c>
      <c r="D22" s="3">
        <v>23.32</v>
      </c>
      <c r="E22" s="3">
        <v>24.93</v>
      </c>
      <c r="F22" s="3">
        <f t="shared" si="0"/>
        <v>1.6099999999999994</v>
      </c>
    </row>
    <row r="23" spans="1:6" ht="24">
      <c r="A23" s="1">
        <v>19</v>
      </c>
      <c r="B23" s="1" t="s">
        <v>7</v>
      </c>
      <c r="C23" s="61">
        <v>36</v>
      </c>
      <c r="D23" s="3">
        <v>25.97</v>
      </c>
      <c r="E23" s="3">
        <v>24.82</v>
      </c>
      <c r="F23" s="3">
        <f t="shared" si="0"/>
        <v>-1.1499999999999986</v>
      </c>
    </row>
    <row r="24" spans="1:6" ht="24">
      <c r="A24" s="1">
        <v>20</v>
      </c>
      <c r="B24" s="1" t="s">
        <v>13</v>
      </c>
      <c r="C24" s="61">
        <v>18</v>
      </c>
      <c r="D24" s="3">
        <v>21.93</v>
      </c>
      <c r="E24" s="3">
        <v>24.76</v>
      </c>
      <c r="F24" s="3">
        <f t="shared" si="0"/>
        <v>2.8300000000000018</v>
      </c>
    </row>
    <row r="25" spans="1:6" ht="24">
      <c r="A25" s="1">
        <v>21</v>
      </c>
      <c r="B25" s="1" t="s">
        <v>15</v>
      </c>
      <c r="C25" s="61">
        <v>14</v>
      </c>
      <c r="D25" s="3">
        <v>25.04</v>
      </c>
      <c r="E25" s="3">
        <v>24.55</v>
      </c>
      <c r="F25" s="3">
        <f t="shared" si="0"/>
        <v>-0.48999999999999844</v>
      </c>
    </row>
    <row r="26" spans="1:6" ht="24">
      <c r="A26" s="1">
        <v>22</v>
      </c>
      <c r="B26" s="1" t="s">
        <v>20</v>
      </c>
      <c r="C26" s="61">
        <v>4</v>
      </c>
      <c r="D26" s="3">
        <v>19.329999999999998</v>
      </c>
      <c r="E26" s="3">
        <v>24</v>
      </c>
      <c r="F26" s="3">
        <f t="shared" si="0"/>
        <v>4.6700000000000017</v>
      </c>
    </row>
    <row r="27" spans="1:6" ht="24">
      <c r="A27" s="1">
        <v>23</v>
      </c>
      <c r="B27" s="1" t="s">
        <v>4</v>
      </c>
      <c r="C27" s="61">
        <v>15</v>
      </c>
      <c r="D27" s="3">
        <v>20.5</v>
      </c>
      <c r="E27" s="3">
        <v>23.89</v>
      </c>
      <c r="F27" s="3">
        <f t="shared" si="0"/>
        <v>3.3900000000000006</v>
      </c>
    </row>
    <row r="28" spans="1:6" ht="24">
      <c r="A28" s="1">
        <v>24</v>
      </c>
      <c r="B28" s="1" t="s">
        <v>21</v>
      </c>
      <c r="C28" s="61">
        <v>8</v>
      </c>
      <c r="D28" s="3">
        <v>19.68</v>
      </c>
      <c r="E28" s="3">
        <v>22.8</v>
      </c>
      <c r="F28" s="3">
        <f t="shared" si="0"/>
        <v>3.120000000000001</v>
      </c>
    </row>
    <row r="29" spans="1:6" ht="24">
      <c r="A29" s="1">
        <v>25</v>
      </c>
      <c r="B29" s="1" t="s">
        <v>10</v>
      </c>
      <c r="C29" s="61">
        <v>11</v>
      </c>
      <c r="D29" s="3">
        <v>21.07</v>
      </c>
      <c r="E29" s="3">
        <v>22.11</v>
      </c>
      <c r="F29" s="3">
        <f t="shared" si="0"/>
        <v>1.0399999999999991</v>
      </c>
    </row>
    <row r="30" spans="1:6" ht="24">
      <c r="A30" s="1">
        <v>26</v>
      </c>
      <c r="B30" s="1" t="s">
        <v>1</v>
      </c>
      <c r="C30" s="61">
        <v>8</v>
      </c>
      <c r="D30" s="3">
        <v>27.87</v>
      </c>
      <c r="E30" s="3">
        <v>21.2</v>
      </c>
      <c r="F30" s="3">
        <f t="shared" si="0"/>
        <v>-6.6700000000000017</v>
      </c>
    </row>
    <row r="31" spans="1:6" ht="24">
      <c r="A31" s="1">
        <v>27</v>
      </c>
      <c r="B31" s="1" t="s">
        <v>27</v>
      </c>
      <c r="C31" s="61">
        <v>9</v>
      </c>
      <c r="D31" s="3">
        <v>26.22</v>
      </c>
      <c r="E31" s="3">
        <v>17.78</v>
      </c>
      <c r="F31" s="3">
        <f t="shared" si="0"/>
        <v>-8.4399999999999977</v>
      </c>
    </row>
    <row r="32" spans="1:6" ht="24">
      <c r="A32" s="1">
        <v>28</v>
      </c>
      <c r="B32" s="1" t="s">
        <v>11</v>
      </c>
      <c r="C32" s="61">
        <v>0</v>
      </c>
      <c r="D32" s="3">
        <v>25.76</v>
      </c>
      <c r="E32" s="3">
        <v>0</v>
      </c>
      <c r="F32" s="3">
        <f t="shared" si="0"/>
        <v>-25.76</v>
      </c>
    </row>
    <row r="33" spans="1:6" ht="24">
      <c r="A33" s="73"/>
      <c r="B33" s="73"/>
      <c r="C33" s="73"/>
      <c r="D33" s="74"/>
      <c r="E33" s="75"/>
      <c r="F33" s="75"/>
    </row>
    <row r="34" spans="1:6" ht="24">
      <c r="A34" s="97" t="s">
        <v>113</v>
      </c>
      <c r="B34" s="97"/>
      <c r="C34" s="97"/>
      <c r="D34" s="97"/>
      <c r="E34" s="97"/>
      <c r="F34" s="97"/>
    </row>
    <row r="35" spans="1:6" ht="24">
      <c r="A35" s="97" t="s">
        <v>87</v>
      </c>
      <c r="B35" s="97"/>
      <c r="C35" s="97"/>
      <c r="D35" s="97"/>
      <c r="E35" s="97"/>
      <c r="F35" s="97"/>
    </row>
    <row r="36" spans="1:6" ht="24">
      <c r="A36" s="108" t="s">
        <v>127</v>
      </c>
      <c r="B36" s="108"/>
      <c r="C36" s="108"/>
      <c r="D36" s="108"/>
      <c r="E36" s="108"/>
      <c r="F36" s="108"/>
    </row>
    <row r="37" spans="1:6" ht="24">
      <c r="A37" s="2" t="s">
        <v>36</v>
      </c>
      <c r="B37" s="2" t="s">
        <v>30</v>
      </c>
      <c r="C37" s="71" t="s">
        <v>88</v>
      </c>
      <c r="D37" s="2" t="s">
        <v>63</v>
      </c>
      <c r="E37" s="2" t="s">
        <v>106</v>
      </c>
      <c r="F37" s="72" t="s">
        <v>61</v>
      </c>
    </row>
    <row r="38" spans="1:6" ht="24">
      <c r="A38" s="1">
        <v>1</v>
      </c>
      <c r="B38" s="1" t="s">
        <v>12</v>
      </c>
      <c r="C38" s="61">
        <v>5</v>
      </c>
      <c r="D38" s="3">
        <v>21.12</v>
      </c>
      <c r="E38" s="3">
        <v>37.44</v>
      </c>
      <c r="F38" s="3">
        <f t="shared" ref="F38:F65" si="1">E38-D38</f>
        <v>16.319999999999997</v>
      </c>
    </row>
    <row r="39" spans="1:6" ht="24">
      <c r="A39" s="1">
        <v>2</v>
      </c>
      <c r="B39" s="1" t="s">
        <v>8</v>
      </c>
      <c r="C39" s="61">
        <v>12</v>
      </c>
      <c r="D39" s="3">
        <v>20.8</v>
      </c>
      <c r="E39" s="3">
        <v>31.8</v>
      </c>
      <c r="F39" s="3">
        <f t="shared" si="1"/>
        <v>11</v>
      </c>
    </row>
    <row r="40" spans="1:6" ht="24">
      <c r="A40" s="1">
        <v>3</v>
      </c>
      <c r="B40" s="1" t="s">
        <v>25</v>
      </c>
      <c r="C40" s="61">
        <v>22</v>
      </c>
      <c r="D40" s="3">
        <v>26</v>
      </c>
      <c r="E40" s="3">
        <v>36.51</v>
      </c>
      <c r="F40" s="3">
        <f t="shared" si="1"/>
        <v>10.509999999999998</v>
      </c>
    </row>
    <row r="41" spans="1:6" ht="24">
      <c r="A41" s="1">
        <v>4</v>
      </c>
      <c r="B41" s="1" t="s">
        <v>26</v>
      </c>
      <c r="C41" s="61">
        <v>15</v>
      </c>
      <c r="D41" s="3">
        <v>18.989999999999998</v>
      </c>
      <c r="E41" s="3">
        <v>27.2</v>
      </c>
      <c r="F41" s="3">
        <f t="shared" si="1"/>
        <v>8.2100000000000009</v>
      </c>
    </row>
    <row r="42" spans="1:6" ht="24">
      <c r="A42" s="1">
        <v>5</v>
      </c>
      <c r="B42" s="1" t="s">
        <v>16</v>
      </c>
      <c r="C42" s="61">
        <v>7</v>
      </c>
      <c r="D42" s="3">
        <v>21.53</v>
      </c>
      <c r="E42" s="3">
        <v>26.97</v>
      </c>
      <c r="F42" s="3">
        <f t="shared" si="1"/>
        <v>5.4399999999999977</v>
      </c>
    </row>
    <row r="43" spans="1:6" ht="24">
      <c r="A43" s="1">
        <v>6</v>
      </c>
      <c r="B43" s="1" t="s">
        <v>0</v>
      </c>
      <c r="C43" s="61">
        <v>17</v>
      </c>
      <c r="D43" s="3">
        <v>24.56</v>
      </c>
      <c r="E43" s="3">
        <v>29.6</v>
      </c>
      <c r="F43" s="3">
        <f t="shared" si="1"/>
        <v>5.0400000000000027</v>
      </c>
    </row>
    <row r="44" spans="1:6" ht="24">
      <c r="A44" s="1">
        <v>7</v>
      </c>
      <c r="B44" s="1" t="s">
        <v>19</v>
      </c>
      <c r="C44" s="61">
        <v>9</v>
      </c>
      <c r="D44" s="3">
        <v>28.8</v>
      </c>
      <c r="E44" s="3">
        <v>33.6</v>
      </c>
      <c r="F44" s="3">
        <f t="shared" si="1"/>
        <v>4.8000000000000007</v>
      </c>
    </row>
    <row r="45" spans="1:6" ht="24">
      <c r="A45" s="1">
        <v>8</v>
      </c>
      <c r="B45" s="1" t="s">
        <v>23</v>
      </c>
      <c r="C45" s="61">
        <v>10</v>
      </c>
      <c r="D45" s="3">
        <v>28.15</v>
      </c>
      <c r="E45" s="3">
        <v>32.880000000000003</v>
      </c>
      <c r="F45" s="3">
        <f t="shared" si="1"/>
        <v>4.730000000000004</v>
      </c>
    </row>
    <row r="46" spans="1:6" ht="24">
      <c r="A46" s="1">
        <v>9</v>
      </c>
      <c r="B46" s="1" t="s">
        <v>20</v>
      </c>
      <c r="C46" s="61">
        <v>4</v>
      </c>
      <c r="D46" s="3">
        <v>19.329999999999998</v>
      </c>
      <c r="E46" s="3">
        <v>24</v>
      </c>
      <c r="F46" s="3">
        <f t="shared" si="1"/>
        <v>4.6700000000000017</v>
      </c>
    </row>
    <row r="47" spans="1:6" ht="24">
      <c r="A47" s="1">
        <v>10</v>
      </c>
      <c r="B47" s="1" t="s">
        <v>22</v>
      </c>
      <c r="C47" s="61">
        <v>10</v>
      </c>
      <c r="D47" s="3">
        <v>26.49</v>
      </c>
      <c r="E47" s="3">
        <v>31.12</v>
      </c>
      <c r="F47" s="3">
        <f t="shared" si="1"/>
        <v>4.6300000000000026</v>
      </c>
    </row>
    <row r="48" spans="1:6" ht="24">
      <c r="A48" s="1">
        <v>11</v>
      </c>
      <c r="B48" s="1" t="s">
        <v>6</v>
      </c>
      <c r="C48" s="61">
        <v>16</v>
      </c>
      <c r="D48" s="3">
        <v>23.73</v>
      </c>
      <c r="E48" s="3">
        <v>27.6</v>
      </c>
      <c r="F48" s="3">
        <f t="shared" si="1"/>
        <v>3.870000000000001</v>
      </c>
    </row>
    <row r="49" spans="1:6" ht="24">
      <c r="A49" s="1">
        <v>12</v>
      </c>
      <c r="B49" s="1" t="s">
        <v>4</v>
      </c>
      <c r="C49" s="61">
        <v>15</v>
      </c>
      <c r="D49" s="3">
        <v>20.5</v>
      </c>
      <c r="E49" s="3">
        <v>23.89</v>
      </c>
      <c r="F49" s="3">
        <f t="shared" si="1"/>
        <v>3.3900000000000006</v>
      </c>
    </row>
    <row r="50" spans="1:6" ht="24">
      <c r="A50" s="1">
        <v>13</v>
      </c>
      <c r="B50" s="1" t="s">
        <v>21</v>
      </c>
      <c r="C50" s="61">
        <v>8</v>
      </c>
      <c r="D50" s="3">
        <v>19.68</v>
      </c>
      <c r="E50" s="3">
        <v>22.8</v>
      </c>
      <c r="F50" s="3">
        <f t="shared" si="1"/>
        <v>3.120000000000001</v>
      </c>
    </row>
    <row r="51" spans="1:6" ht="24">
      <c r="A51" s="1">
        <v>14</v>
      </c>
      <c r="B51" s="1" t="s">
        <v>13</v>
      </c>
      <c r="C51" s="61">
        <v>18</v>
      </c>
      <c r="D51" s="3">
        <v>21.93</v>
      </c>
      <c r="E51" s="3">
        <v>24.76</v>
      </c>
      <c r="F51" s="3">
        <f t="shared" si="1"/>
        <v>2.8300000000000018</v>
      </c>
    </row>
    <row r="52" spans="1:6" ht="24">
      <c r="A52" s="1">
        <v>15</v>
      </c>
      <c r="B52" s="1" t="s">
        <v>5</v>
      </c>
      <c r="C52" s="61">
        <v>37</v>
      </c>
      <c r="D52" s="3">
        <v>23.38</v>
      </c>
      <c r="E52" s="3">
        <v>25.84</v>
      </c>
      <c r="F52" s="3">
        <f t="shared" si="1"/>
        <v>2.4600000000000009</v>
      </c>
    </row>
    <row r="53" spans="1:6" ht="24">
      <c r="A53" s="1">
        <v>16</v>
      </c>
      <c r="B53" s="1" t="s">
        <v>2</v>
      </c>
      <c r="C53" s="61">
        <v>18</v>
      </c>
      <c r="D53" s="3">
        <v>23.94</v>
      </c>
      <c r="E53" s="3">
        <v>26.22</v>
      </c>
      <c r="F53" s="3">
        <f t="shared" si="1"/>
        <v>2.2799999999999976</v>
      </c>
    </row>
    <row r="54" spans="1:6" ht="24">
      <c r="A54" s="1">
        <v>17</v>
      </c>
      <c r="B54" s="1" t="s">
        <v>3</v>
      </c>
      <c r="C54" s="61">
        <v>12</v>
      </c>
      <c r="D54" s="3">
        <v>23.32</v>
      </c>
      <c r="E54" s="3">
        <v>24.93</v>
      </c>
      <c r="F54" s="3">
        <f t="shared" si="1"/>
        <v>1.6099999999999994</v>
      </c>
    </row>
    <row r="55" spans="1:6" ht="24">
      <c r="A55" s="1">
        <v>18</v>
      </c>
      <c r="B55" s="1" t="s">
        <v>10</v>
      </c>
      <c r="C55" s="61">
        <v>11</v>
      </c>
      <c r="D55" s="3">
        <v>21.07</v>
      </c>
      <c r="E55" s="3">
        <v>22.11</v>
      </c>
      <c r="F55" s="3">
        <f t="shared" si="1"/>
        <v>1.0399999999999991</v>
      </c>
    </row>
    <row r="56" spans="1:6" ht="24">
      <c r="A56" s="1">
        <v>19</v>
      </c>
      <c r="B56" s="1" t="s">
        <v>9</v>
      </c>
      <c r="C56" s="61">
        <v>17</v>
      </c>
      <c r="D56" s="3">
        <v>25.1</v>
      </c>
      <c r="E56" s="3">
        <v>26.07</v>
      </c>
      <c r="F56" s="3">
        <f t="shared" si="1"/>
        <v>0.96999999999999886</v>
      </c>
    </row>
    <row r="57" spans="1:6" ht="24">
      <c r="A57" s="1">
        <v>20</v>
      </c>
      <c r="B57" s="1" t="s">
        <v>18</v>
      </c>
      <c r="C57" s="61">
        <v>14</v>
      </c>
      <c r="D57" s="3">
        <v>25.33</v>
      </c>
      <c r="E57" s="3">
        <v>26.29</v>
      </c>
      <c r="F57" s="3">
        <f t="shared" si="1"/>
        <v>0.96000000000000085</v>
      </c>
    </row>
    <row r="58" spans="1:6" ht="24">
      <c r="A58" s="1">
        <v>21</v>
      </c>
      <c r="B58" s="1" t="s">
        <v>24</v>
      </c>
      <c r="C58" s="61">
        <v>13</v>
      </c>
      <c r="D58" s="3">
        <v>26</v>
      </c>
      <c r="E58" s="3">
        <v>26.58</v>
      </c>
      <c r="F58" s="3">
        <f t="shared" si="1"/>
        <v>0.57999999999999829</v>
      </c>
    </row>
    <row r="59" spans="1:6" ht="24">
      <c r="A59" s="1">
        <v>22</v>
      </c>
      <c r="B59" s="1" t="s">
        <v>14</v>
      </c>
      <c r="C59" s="61">
        <v>25</v>
      </c>
      <c r="D59" s="3">
        <v>28.56</v>
      </c>
      <c r="E59" s="3">
        <v>28.7</v>
      </c>
      <c r="F59" s="3">
        <f t="shared" si="1"/>
        <v>0.14000000000000057</v>
      </c>
    </row>
    <row r="60" spans="1:6" ht="24">
      <c r="A60" s="1">
        <v>23</v>
      </c>
      <c r="B60" s="1" t="s">
        <v>15</v>
      </c>
      <c r="C60" s="61">
        <v>14</v>
      </c>
      <c r="D60" s="3">
        <v>25.04</v>
      </c>
      <c r="E60" s="3">
        <v>24.55</v>
      </c>
      <c r="F60" s="3">
        <f t="shared" si="1"/>
        <v>-0.48999999999999844</v>
      </c>
    </row>
    <row r="61" spans="1:6" ht="24">
      <c r="A61" s="1">
        <v>24</v>
      </c>
      <c r="B61" s="1" t="s">
        <v>7</v>
      </c>
      <c r="C61" s="61">
        <v>36</v>
      </c>
      <c r="D61" s="3">
        <v>25.97</v>
      </c>
      <c r="E61" s="3">
        <v>24.82</v>
      </c>
      <c r="F61" s="3">
        <f t="shared" si="1"/>
        <v>-1.1499999999999986</v>
      </c>
    </row>
    <row r="62" spans="1:6" ht="24">
      <c r="A62" s="1">
        <v>25</v>
      </c>
      <c r="B62" s="1" t="s">
        <v>17</v>
      </c>
      <c r="C62" s="61">
        <v>4</v>
      </c>
      <c r="D62" s="3">
        <v>32.53</v>
      </c>
      <c r="E62" s="3">
        <v>26.4</v>
      </c>
      <c r="F62" s="3">
        <f t="shared" si="1"/>
        <v>-6.1300000000000026</v>
      </c>
    </row>
    <row r="63" spans="1:6" ht="24">
      <c r="A63" s="1">
        <v>26</v>
      </c>
      <c r="B63" s="1" t="s">
        <v>1</v>
      </c>
      <c r="C63" s="61">
        <v>8</v>
      </c>
      <c r="D63" s="3">
        <v>27.87</v>
      </c>
      <c r="E63" s="3">
        <v>21.2</v>
      </c>
      <c r="F63" s="3">
        <f t="shared" si="1"/>
        <v>-6.6700000000000017</v>
      </c>
    </row>
    <row r="64" spans="1:6" ht="24">
      <c r="A64" s="1">
        <v>27</v>
      </c>
      <c r="B64" s="1" t="s">
        <v>27</v>
      </c>
      <c r="C64" s="61">
        <v>9</v>
      </c>
      <c r="D64" s="3">
        <v>26.22</v>
      </c>
      <c r="E64" s="3">
        <v>17.78</v>
      </c>
      <c r="F64" s="3">
        <f t="shared" si="1"/>
        <v>-8.4399999999999977</v>
      </c>
    </row>
    <row r="65" spans="1:6" ht="24">
      <c r="A65" s="1">
        <v>28</v>
      </c>
      <c r="B65" s="1" t="s">
        <v>11</v>
      </c>
      <c r="C65" s="61">
        <v>0</v>
      </c>
      <c r="D65" s="3">
        <v>25.76</v>
      </c>
      <c r="E65" s="3">
        <v>0</v>
      </c>
      <c r="F65" s="3">
        <f t="shared" si="1"/>
        <v>-25.76</v>
      </c>
    </row>
  </sheetData>
  <sortState ref="B38:F65">
    <sortCondition descending="1" ref="F38:F65"/>
  </sortState>
  <mergeCells count="6">
    <mergeCell ref="A36:F36"/>
    <mergeCell ref="A1:F1"/>
    <mergeCell ref="A34:F34"/>
    <mergeCell ref="A2:F2"/>
    <mergeCell ref="A3:F3"/>
    <mergeCell ref="A35:F35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I42" sqref="I42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97" t="s">
        <v>113</v>
      </c>
      <c r="B1" s="97"/>
      <c r="C1" s="97"/>
      <c r="D1" s="97"/>
      <c r="E1" s="97"/>
      <c r="F1" s="97"/>
    </row>
    <row r="2" spans="1:6" ht="24">
      <c r="A2" s="97" t="s">
        <v>87</v>
      </c>
      <c r="B2" s="97"/>
      <c r="C2" s="97"/>
      <c r="D2" s="97"/>
      <c r="E2" s="97"/>
      <c r="F2" s="97"/>
    </row>
    <row r="3" spans="1:6" ht="24">
      <c r="A3" s="108" t="s">
        <v>124</v>
      </c>
      <c r="B3" s="108"/>
      <c r="C3" s="108"/>
      <c r="D3" s="108"/>
      <c r="E3" s="108"/>
      <c r="F3" s="108"/>
    </row>
    <row r="4" spans="1:6" ht="24">
      <c r="A4" s="2" t="s">
        <v>36</v>
      </c>
      <c r="B4" s="2" t="s">
        <v>30</v>
      </c>
      <c r="C4" s="71" t="s">
        <v>88</v>
      </c>
      <c r="D4" s="2" t="s">
        <v>63</v>
      </c>
      <c r="E4" s="2" t="s">
        <v>106</v>
      </c>
      <c r="F4" s="72" t="s">
        <v>61</v>
      </c>
    </row>
    <row r="5" spans="1:6" ht="24">
      <c r="A5" s="1">
        <v>1</v>
      </c>
      <c r="B5" s="1" t="s">
        <v>19</v>
      </c>
      <c r="C5" s="61">
        <v>9</v>
      </c>
      <c r="D5" s="3">
        <v>62</v>
      </c>
      <c r="E5" s="3">
        <v>52.67</v>
      </c>
      <c r="F5" s="3">
        <f t="shared" ref="F5:F32" si="0">E5-D5</f>
        <v>-9.3299999999999983</v>
      </c>
    </row>
    <row r="6" spans="1:6" ht="24">
      <c r="A6" s="1">
        <v>2</v>
      </c>
      <c r="B6" s="1" t="s">
        <v>25</v>
      </c>
      <c r="C6" s="61">
        <v>22</v>
      </c>
      <c r="D6" s="3">
        <v>45.33</v>
      </c>
      <c r="E6" s="3">
        <v>50.18</v>
      </c>
      <c r="F6" s="3">
        <f t="shared" si="0"/>
        <v>4.8500000000000014</v>
      </c>
    </row>
    <row r="7" spans="1:6" ht="24">
      <c r="A7" s="1">
        <v>3</v>
      </c>
      <c r="B7" s="1" t="s">
        <v>23</v>
      </c>
      <c r="C7" s="61">
        <v>10</v>
      </c>
      <c r="D7" s="3">
        <v>45.27</v>
      </c>
      <c r="E7" s="3">
        <v>47.6</v>
      </c>
      <c r="F7" s="3">
        <f t="shared" si="0"/>
        <v>2.3299999999999983</v>
      </c>
    </row>
    <row r="8" spans="1:6" ht="24">
      <c r="A8" s="1">
        <v>4</v>
      </c>
      <c r="B8" s="1" t="s">
        <v>22</v>
      </c>
      <c r="C8" s="61">
        <v>10</v>
      </c>
      <c r="D8" s="3">
        <v>31.56</v>
      </c>
      <c r="E8" s="3">
        <v>47</v>
      </c>
      <c r="F8" s="3">
        <f t="shared" si="0"/>
        <v>15.440000000000001</v>
      </c>
    </row>
    <row r="9" spans="1:6" ht="24">
      <c r="A9" s="1">
        <v>5</v>
      </c>
      <c r="B9" s="1" t="s">
        <v>12</v>
      </c>
      <c r="C9" s="61">
        <v>5</v>
      </c>
      <c r="D9" s="3">
        <v>34.4</v>
      </c>
      <c r="E9" s="3">
        <v>45.6</v>
      </c>
      <c r="F9" s="3">
        <f t="shared" si="0"/>
        <v>11.200000000000003</v>
      </c>
    </row>
    <row r="10" spans="1:6" ht="24">
      <c r="A10" s="1">
        <v>6</v>
      </c>
      <c r="B10" s="1" t="s">
        <v>24</v>
      </c>
      <c r="C10" s="61">
        <v>13</v>
      </c>
      <c r="D10" s="3">
        <v>47.33</v>
      </c>
      <c r="E10" s="3">
        <v>45.23</v>
      </c>
      <c r="F10" s="3">
        <f t="shared" si="0"/>
        <v>-2.1000000000000014</v>
      </c>
    </row>
    <row r="11" spans="1:6" ht="24">
      <c r="A11" s="1">
        <v>7</v>
      </c>
      <c r="B11" s="1" t="s">
        <v>3</v>
      </c>
      <c r="C11" s="61">
        <v>12</v>
      </c>
      <c r="D11" s="3">
        <v>41.1</v>
      </c>
      <c r="E11" s="3">
        <v>42.5</v>
      </c>
      <c r="F11" s="3">
        <f t="shared" si="0"/>
        <v>1.3999999999999986</v>
      </c>
    </row>
    <row r="12" spans="1:6" ht="24">
      <c r="A12" s="1">
        <v>8</v>
      </c>
      <c r="B12" s="1" t="s">
        <v>8</v>
      </c>
      <c r="C12" s="61">
        <v>12</v>
      </c>
      <c r="D12" s="3">
        <v>32.799999999999997</v>
      </c>
      <c r="E12" s="3">
        <v>42</v>
      </c>
      <c r="F12" s="3">
        <f t="shared" si="0"/>
        <v>9.2000000000000028</v>
      </c>
    </row>
    <row r="13" spans="1:6" ht="24">
      <c r="A13" s="1">
        <v>9</v>
      </c>
      <c r="B13" s="1" t="s">
        <v>2</v>
      </c>
      <c r="C13" s="61">
        <v>18</v>
      </c>
      <c r="D13" s="3">
        <v>41.86</v>
      </c>
      <c r="E13" s="3">
        <v>41.11</v>
      </c>
      <c r="F13" s="3">
        <f t="shared" si="0"/>
        <v>-0.75</v>
      </c>
    </row>
    <row r="14" spans="1:6" ht="24">
      <c r="A14" s="1">
        <v>10</v>
      </c>
      <c r="B14" s="1" t="s">
        <v>6</v>
      </c>
      <c r="C14" s="61">
        <v>16</v>
      </c>
      <c r="D14" s="3">
        <v>37.17</v>
      </c>
      <c r="E14" s="3">
        <v>39.880000000000003</v>
      </c>
      <c r="F14" s="3">
        <f t="shared" si="0"/>
        <v>2.7100000000000009</v>
      </c>
    </row>
    <row r="15" spans="1:6" ht="24">
      <c r="A15" s="1">
        <v>11</v>
      </c>
      <c r="B15" s="1" t="s">
        <v>14</v>
      </c>
      <c r="C15" s="61">
        <v>25</v>
      </c>
      <c r="D15" s="3">
        <v>39.880000000000003</v>
      </c>
      <c r="E15" s="3">
        <v>39.36</v>
      </c>
      <c r="F15" s="3">
        <f t="shared" si="0"/>
        <v>-0.52000000000000313</v>
      </c>
    </row>
    <row r="16" spans="1:6" ht="24">
      <c r="A16" s="1">
        <v>12</v>
      </c>
      <c r="B16" s="1" t="s">
        <v>9</v>
      </c>
      <c r="C16" s="61">
        <v>17</v>
      </c>
      <c r="D16" s="3">
        <v>38</v>
      </c>
      <c r="E16" s="3">
        <v>38.94</v>
      </c>
      <c r="F16" s="3">
        <f t="shared" si="0"/>
        <v>0.93999999999999773</v>
      </c>
    </row>
    <row r="17" spans="1:6" ht="24">
      <c r="A17" s="1">
        <v>13</v>
      </c>
      <c r="B17" s="1" t="s">
        <v>15</v>
      </c>
      <c r="C17" s="61">
        <v>14</v>
      </c>
      <c r="D17" s="3">
        <v>37.799999999999997</v>
      </c>
      <c r="E17" s="3">
        <v>38.43</v>
      </c>
      <c r="F17" s="3">
        <f t="shared" si="0"/>
        <v>0.63000000000000256</v>
      </c>
    </row>
    <row r="18" spans="1:6" ht="24">
      <c r="A18" s="1">
        <v>14</v>
      </c>
      <c r="B18" s="1" t="s">
        <v>13</v>
      </c>
      <c r="C18" s="61">
        <v>18</v>
      </c>
      <c r="D18" s="3">
        <v>35.630000000000003</v>
      </c>
      <c r="E18" s="3">
        <v>38.11</v>
      </c>
      <c r="F18" s="3">
        <f t="shared" si="0"/>
        <v>2.4799999999999969</v>
      </c>
    </row>
    <row r="19" spans="1:6" ht="24">
      <c r="A19" s="1">
        <v>15</v>
      </c>
      <c r="B19" s="1" t="s">
        <v>16</v>
      </c>
      <c r="C19" s="61">
        <v>7</v>
      </c>
      <c r="D19" s="3">
        <v>45.27</v>
      </c>
      <c r="E19" s="3">
        <v>37.71</v>
      </c>
      <c r="F19" s="3">
        <f t="shared" si="0"/>
        <v>-7.5600000000000023</v>
      </c>
    </row>
    <row r="20" spans="1:6" ht="24">
      <c r="A20" s="1">
        <v>16</v>
      </c>
      <c r="B20" s="1" t="s">
        <v>0</v>
      </c>
      <c r="C20" s="61">
        <v>17</v>
      </c>
      <c r="D20" s="3">
        <v>35.18</v>
      </c>
      <c r="E20" s="3">
        <v>37.53</v>
      </c>
      <c r="F20" s="3">
        <f t="shared" si="0"/>
        <v>2.3500000000000014</v>
      </c>
    </row>
    <row r="21" spans="1:6" ht="24">
      <c r="A21" s="1">
        <v>17</v>
      </c>
      <c r="B21" s="1" t="s">
        <v>20</v>
      </c>
      <c r="C21" s="61">
        <v>4</v>
      </c>
      <c r="D21" s="3">
        <v>32.33</v>
      </c>
      <c r="E21" s="3">
        <v>37</v>
      </c>
      <c r="F21" s="3">
        <f t="shared" si="0"/>
        <v>4.6700000000000017</v>
      </c>
    </row>
    <row r="22" spans="1:6" ht="24">
      <c r="A22" s="1">
        <v>18</v>
      </c>
      <c r="B22" s="1" t="s">
        <v>17</v>
      </c>
      <c r="C22" s="61">
        <v>4</v>
      </c>
      <c r="D22" s="3">
        <v>34.67</v>
      </c>
      <c r="E22" s="3">
        <v>37</v>
      </c>
      <c r="F22" s="3">
        <f t="shared" si="0"/>
        <v>2.3299999999999983</v>
      </c>
    </row>
    <row r="23" spans="1:6" ht="24">
      <c r="A23" s="1">
        <v>19</v>
      </c>
      <c r="B23" s="1" t="s">
        <v>4</v>
      </c>
      <c r="C23" s="61">
        <v>15</v>
      </c>
      <c r="D23" s="3">
        <v>31.25</v>
      </c>
      <c r="E23" s="3">
        <v>36.799999999999997</v>
      </c>
      <c r="F23" s="3">
        <f t="shared" si="0"/>
        <v>5.5499999999999972</v>
      </c>
    </row>
    <row r="24" spans="1:6" ht="24">
      <c r="A24" s="1">
        <v>20</v>
      </c>
      <c r="B24" s="1" t="s">
        <v>18</v>
      </c>
      <c r="C24" s="61">
        <v>14</v>
      </c>
      <c r="D24" s="3">
        <v>34.67</v>
      </c>
      <c r="E24" s="3">
        <v>36.57</v>
      </c>
      <c r="F24" s="3">
        <f t="shared" si="0"/>
        <v>1.8999999999999986</v>
      </c>
    </row>
    <row r="25" spans="1:6" ht="24">
      <c r="A25" s="1">
        <v>21</v>
      </c>
      <c r="B25" s="1" t="s">
        <v>5</v>
      </c>
      <c r="C25" s="61">
        <v>37</v>
      </c>
      <c r="D25" s="3">
        <v>39.11</v>
      </c>
      <c r="E25" s="3">
        <v>34.92</v>
      </c>
      <c r="F25" s="3">
        <f t="shared" si="0"/>
        <v>-4.1899999999999977</v>
      </c>
    </row>
    <row r="26" spans="1:6" ht="24">
      <c r="A26" s="1">
        <v>22</v>
      </c>
      <c r="B26" s="1" t="s">
        <v>26</v>
      </c>
      <c r="C26" s="61">
        <v>15</v>
      </c>
      <c r="D26" s="3">
        <v>38</v>
      </c>
      <c r="E26" s="3">
        <v>34.67</v>
      </c>
      <c r="F26" s="3">
        <f t="shared" si="0"/>
        <v>-3.3299999999999983</v>
      </c>
    </row>
    <row r="27" spans="1:6" ht="24">
      <c r="A27" s="1">
        <v>23</v>
      </c>
      <c r="B27" s="1" t="s">
        <v>7</v>
      </c>
      <c r="C27" s="61">
        <v>36</v>
      </c>
      <c r="D27" s="3">
        <v>35.93</v>
      </c>
      <c r="E27" s="3">
        <v>34.39</v>
      </c>
      <c r="F27" s="3">
        <f t="shared" si="0"/>
        <v>-1.5399999999999991</v>
      </c>
    </row>
    <row r="28" spans="1:6" ht="24">
      <c r="A28" s="1">
        <v>24</v>
      </c>
      <c r="B28" s="1" t="s">
        <v>27</v>
      </c>
      <c r="C28" s="61">
        <v>9</v>
      </c>
      <c r="D28" s="3">
        <v>47.33</v>
      </c>
      <c r="E28" s="3">
        <v>33.78</v>
      </c>
      <c r="F28" s="3">
        <f t="shared" si="0"/>
        <v>-13.549999999999997</v>
      </c>
    </row>
    <row r="29" spans="1:6" ht="24">
      <c r="A29" s="1">
        <v>25</v>
      </c>
      <c r="B29" s="1" t="s">
        <v>10</v>
      </c>
      <c r="C29" s="61">
        <v>11</v>
      </c>
      <c r="D29" s="3">
        <v>32.93</v>
      </c>
      <c r="E29" s="3">
        <v>33.64</v>
      </c>
      <c r="F29" s="3">
        <f t="shared" si="0"/>
        <v>0.71000000000000085</v>
      </c>
    </row>
    <row r="30" spans="1:6" ht="24">
      <c r="A30" s="1">
        <v>26</v>
      </c>
      <c r="B30" s="1" t="s">
        <v>21</v>
      </c>
      <c r="C30" s="61">
        <v>8</v>
      </c>
      <c r="D30" s="3">
        <v>33.6</v>
      </c>
      <c r="E30" s="3">
        <v>32.5</v>
      </c>
      <c r="F30" s="3">
        <f t="shared" si="0"/>
        <v>-1.1000000000000014</v>
      </c>
    </row>
    <row r="31" spans="1:6" ht="24">
      <c r="A31" s="1">
        <v>27</v>
      </c>
      <c r="B31" s="1" t="s">
        <v>1</v>
      </c>
      <c r="C31" s="61">
        <v>8</v>
      </c>
      <c r="D31" s="3">
        <v>34</v>
      </c>
      <c r="E31" s="3">
        <v>31</v>
      </c>
      <c r="F31" s="3">
        <f t="shared" si="0"/>
        <v>-3</v>
      </c>
    </row>
    <row r="32" spans="1:6" ht="24">
      <c r="A32" s="1">
        <v>28</v>
      </c>
      <c r="B32" s="1" t="s">
        <v>11</v>
      </c>
      <c r="C32" s="61">
        <v>0</v>
      </c>
      <c r="D32" s="3">
        <v>34.4</v>
      </c>
      <c r="E32" s="3">
        <v>0</v>
      </c>
      <c r="F32" s="3">
        <f t="shared" si="0"/>
        <v>-34.4</v>
      </c>
    </row>
    <row r="33" spans="1:6" ht="24">
      <c r="A33" s="73"/>
      <c r="B33" s="73"/>
      <c r="C33" s="73"/>
      <c r="D33" s="74"/>
      <c r="E33" s="75"/>
      <c r="F33" s="75"/>
    </row>
    <row r="34" spans="1:6" ht="24">
      <c r="A34" s="97" t="s">
        <v>113</v>
      </c>
      <c r="B34" s="97"/>
      <c r="C34" s="97"/>
      <c r="D34" s="97"/>
      <c r="E34" s="97"/>
      <c r="F34" s="97"/>
    </row>
    <row r="35" spans="1:6" ht="24">
      <c r="A35" s="97" t="s">
        <v>87</v>
      </c>
      <c r="B35" s="97"/>
      <c r="C35" s="97"/>
      <c r="D35" s="97"/>
      <c r="E35" s="97"/>
      <c r="F35" s="97"/>
    </row>
    <row r="36" spans="1:6" ht="24">
      <c r="A36" s="108" t="s">
        <v>125</v>
      </c>
      <c r="B36" s="108"/>
      <c r="C36" s="108"/>
      <c r="D36" s="108"/>
      <c r="E36" s="108"/>
      <c r="F36" s="108"/>
    </row>
    <row r="37" spans="1:6" ht="24">
      <c r="A37" s="2" t="s">
        <v>36</v>
      </c>
      <c r="B37" s="2" t="s">
        <v>30</v>
      </c>
      <c r="C37" s="71" t="s">
        <v>88</v>
      </c>
      <c r="D37" s="2" t="s">
        <v>63</v>
      </c>
      <c r="E37" s="2" t="s">
        <v>106</v>
      </c>
      <c r="F37" s="72" t="s">
        <v>61</v>
      </c>
    </row>
    <row r="38" spans="1:6" ht="24">
      <c r="A38" s="1">
        <v>1</v>
      </c>
      <c r="B38" s="1" t="s">
        <v>22</v>
      </c>
      <c r="C38" s="61">
        <v>10</v>
      </c>
      <c r="D38" s="3">
        <v>31.56</v>
      </c>
      <c r="E38" s="3">
        <v>47</v>
      </c>
      <c r="F38" s="3">
        <f t="shared" ref="F38:F65" si="1">E38-D38</f>
        <v>15.440000000000001</v>
      </c>
    </row>
    <row r="39" spans="1:6" ht="24">
      <c r="A39" s="1">
        <v>2</v>
      </c>
      <c r="B39" s="1" t="s">
        <v>12</v>
      </c>
      <c r="C39" s="61">
        <v>5</v>
      </c>
      <c r="D39" s="3">
        <v>34.4</v>
      </c>
      <c r="E39" s="3">
        <v>45.6</v>
      </c>
      <c r="F39" s="3">
        <f t="shared" si="1"/>
        <v>11.200000000000003</v>
      </c>
    </row>
    <row r="40" spans="1:6" ht="24">
      <c r="A40" s="1">
        <v>3</v>
      </c>
      <c r="B40" s="1" t="s">
        <v>8</v>
      </c>
      <c r="C40" s="61">
        <v>12</v>
      </c>
      <c r="D40" s="3">
        <v>32.799999999999997</v>
      </c>
      <c r="E40" s="3">
        <v>42</v>
      </c>
      <c r="F40" s="3">
        <f t="shared" si="1"/>
        <v>9.2000000000000028</v>
      </c>
    </row>
    <row r="41" spans="1:6" ht="24">
      <c r="A41" s="1">
        <v>4</v>
      </c>
      <c r="B41" s="1" t="s">
        <v>4</v>
      </c>
      <c r="C41" s="61">
        <v>15</v>
      </c>
      <c r="D41" s="3">
        <v>31.25</v>
      </c>
      <c r="E41" s="3">
        <v>36.799999999999997</v>
      </c>
      <c r="F41" s="3">
        <f t="shared" si="1"/>
        <v>5.5499999999999972</v>
      </c>
    </row>
    <row r="42" spans="1:6" ht="24">
      <c r="A42" s="1">
        <v>5</v>
      </c>
      <c r="B42" s="1" t="s">
        <v>25</v>
      </c>
      <c r="C42" s="61">
        <v>22</v>
      </c>
      <c r="D42" s="3">
        <v>45.33</v>
      </c>
      <c r="E42" s="3">
        <v>50.18</v>
      </c>
      <c r="F42" s="3">
        <f t="shared" si="1"/>
        <v>4.8500000000000014</v>
      </c>
    </row>
    <row r="43" spans="1:6" ht="24">
      <c r="A43" s="1">
        <v>6</v>
      </c>
      <c r="B43" s="1" t="s">
        <v>20</v>
      </c>
      <c r="C43" s="61">
        <v>4</v>
      </c>
      <c r="D43" s="3">
        <v>32.33</v>
      </c>
      <c r="E43" s="3">
        <v>37</v>
      </c>
      <c r="F43" s="3">
        <f t="shared" si="1"/>
        <v>4.6700000000000017</v>
      </c>
    </row>
    <row r="44" spans="1:6" ht="24">
      <c r="A44" s="1">
        <v>7</v>
      </c>
      <c r="B44" s="1" t="s">
        <v>6</v>
      </c>
      <c r="C44" s="61">
        <v>16</v>
      </c>
      <c r="D44" s="3">
        <v>37.17</v>
      </c>
      <c r="E44" s="3">
        <v>39.880000000000003</v>
      </c>
      <c r="F44" s="3">
        <f t="shared" si="1"/>
        <v>2.7100000000000009</v>
      </c>
    </row>
    <row r="45" spans="1:6" ht="24">
      <c r="A45" s="1">
        <v>8</v>
      </c>
      <c r="B45" s="1" t="s">
        <v>13</v>
      </c>
      <c r="C45" s="61">
        <v>18</v>
      </c>
      <c r="D45" s="3">
        <v>35.630000000000003</v>
      </c>
      <c r="E45" s="3">
        <v>38.11</v>
      </c>
      <c r="F45" s="3">
        <f t="shared" si="1"/>
        <v>2.4799999999999969</v>
      </c>
    </row>
    <row r="46" spans="1:6" ht="24">
      <c r="A46" s="1">
        <v>9</v>
      </c>
      <c r="B46" s="1" t="s">
        <v>0</v>
      </c>
      <c r="C46" s="61">
        <v>17</v>
      </c>
      <c r="D46" s="3">
        <v>35.18</v>
      </c>
      <c r="E46" s="3">
        <v>37.53</v>
      </c>
      <c r="F46" s="3">
        <f t="shared" si="1"/>
        <v>2.3500000000000014</v>
      </c>
    </row>
    <row r="47" spans="1:6" ht="24">
      <c r="A47" s="1">
        <v>10</v>
      </c>
      <c r="B47" s="1" t="s">
        <v>23</v>
      </c>
      <c r="C47" s="61">
        <v>10</v>
      </c>
      <c r="D47" s="3">
        <v>45.27</v>
      </c>
      <c r="E47" s="3">
        <v>47.6</v>
      </c>
      <c r="F47" s="3">
        <f t="shared" si="1"/>
        <v>2.3299999999999983</v>
      </c>
    </row>
    <row r="48" spans="1:6" ht="24">
      <c r="A48" s="1">
        <v>11</v>
      </c>
      <c r="B48" s="1" t="s">
        <v>17</v>
      </c>
      <c r="C48" s="61">
        <v>4</v>
      </c>
      <c r="D48" s="3">
        <v>34.67</v>
      </c>
      <c r="E48" s="3">
        <v>37</v>
      </c>
      <c r="F48" s="3">
        <f t="shared" si="1"/>
        <v>2.3299999999999983</v>
      </c>
    </row>
    <row r="49" spans="1:6" ht="24">
      <c r="A49" s="1">
        <v>12</v>
      </c>
      <c r="B49" s="1" t="s">
        <v>18</v>
      </c>
      <c r="C49" s="61">
        <v>14</v>
      </c>
      <c r="D49" s="3">
        <v>34.67</v>
      </c>
      <c r="E49" s="3">
        <v>36.57</v>
      </c>
      <c r="F49" s="3">
        <f t="shared" si="1"/>
        <v>1.8999999999999986</v>
      </c>
    </row>
    <row r="50" spans="1:6" ht="24">
      <c r="A50" s="1">
        <v>13</v>
      </c>
      <c r="B50" s="1" t="s">
        <v>3</v>
      </c>
      <c r="C50" s="61">
        <v>12</v>
      </c>
      <c r="D50" s="3">
        <v>41.1</v>
      </c>
      <c r="E50" s="3">
        <v>42.5</v>
      </c>
      <c r="F50" s="3">
        <f t="shared" si="1"/>
        <v>1.3999999999999986</v>
      </c>
    </row>
    <row r="51" spans="1:6" ht="24">
      <c r="A51" s="1">
        <v>14</v>
      </c>
      <c r="B51" s="1" t="s">
        <v>9</v>
      </c>
      <c r="C51" s="61">
        <v>17</v>
      </c>
      <c r="D51" s="3">
        <v>38</v>
      </c>
      <c r="E51" s="3">
        <v>38.94</v>
      </c>
      <c r="F51" s="3">
        <f t="shared" si="1"/>
        <v>0.93999999999999773</v>
      </c>
    </row>
    <row r="52" spans="1:6" ht="24">
      <c r="A52" s="1">
        <v>15</v>
      </c>
      <c r="B52" s="1" t="s">
        <v>10</v>
      </c>
      <c r="C52" s="61">
        <v>11</v>
      </c>
      <c r="D52" s="3">
        <v>32.93</v>
      </c>
      <c r="E52" s="3">
        <v>33.64</v>
      </c>
      <c r="F52" s="3">
        <f t="shared" si="1"/>
        <v>0.71000000000000085</v>
      </c>
    </row>
    <row r="53" spans="1:6" ht="24">
      <c r="A53" s="1">
        <v>16</v>
      </c>
      <c r="B53" s="1" t="s">
        <v>15</v>
      </c>
      <c r="C53" s="61">
        <v>14</v>
      </c>
      <c r="D53" s="3">
        <v>37.799999999999997</v>
      </c>
      <c r="E53" s="3">
        <v>38.43</v>
      </c>
      <c r="F53" s="3">
        <f t="shared" si="1"/>
        <v>0.63000000000000256</v>
      </c>
    </row>
    <row r="54" spans="1:6" ht="24">
      <c r="A54" s="1">
        <v>17</v>
      </c>
      <c r="B54" s="1" t="s">
        <v>14</v>
      </c>
      <c r="C54" s="61">
        <v>25</v>
      </c>
      <c r="D54" s="3">
        <v>39.880000000000003</v>
      </c>
      <c r="E54" s="3">
        <v>39.36</v>
      </c>
      <c r="F54" s="3">
        <f t="shared" si="1"/>
        <v>-0.52000000000000313</v>
      </c>
    </row>
    <row r="55" spans="1:6" ht="24">
      <c r="A55" s="1">
        <v>18</v>
      </c>
      <c r="B55" s="1" t="s">
        <v>2</v>
      </c>
      <c r="C55" s="61">
        <v>18</v>
      </c>
      <c r="D55" s="3">
        <v>41.86</v>
      </c>
      <c r="E55" s="3">
        <v>41.11</v>
      </c>
      <c r="F55" s="3">
        <f t="shared" si="1"/>
        <v>-0.75</v>
      </c>
    </row>
    <row r="56" spans="1:6" ht="24">
      <c r="A56" s="1">
        <v>19</v>
      </c>
      <c r="B56" s="1" t="s">
        <v>21</v>
      </c>
      <c r="C56" s="61">
        <v>8</v>
      </c>
      <c r="D56" s="3">
        <v>33.6</v>
      </c>
      <c r="E56" s="3">
        <v>32.5</v>
      </c>
      <c r="F56" s="3">
        <f t="shared" si="1"/>
        <v>-1.1000000000000014</v>
      </c>
    </row>
    <row r="57" spans="1:6" ht="24">
      <c r="A57" s="1">
        <v>20</v>
      </c>
      <c r="B57" s="1" t="s">
        <v>7</v>
      </c>
      <c r="C57" s="61">
        <v>36</v>
      </c>
      <c r="D57" s="3">
        <v>35.93</v>
      </c>
      <c r="E57" s="3">
        <v>34.39</v>
      </c>
      <c r="F57" s="3">
        <f t="shared" si="1"/>
        <v>-1.5399999999999991</v>
      </c>
    </row>
    <row r="58" spans="1:6" ht="24">
      <c r="A58" s="1">
        <v>21</v>
      </c>
      <c r="B58" s="1" t="s">
        <v>24</v>
      </c>
      <c r="C58" s="61">
        <v>13</v>
      </c>
      <c r="D58" s="3">
        <v>47.33</v>
      </c>
      <c r="E58" s="3">
        <v>45.23</v>
      </c>
      <c r="F58" s="3">
        <f t="shared" si="1"/>
        <v>-2.1000000000000014</v>
      </c>
    </row>
    <row r="59" spans="1:6" ht="24">
      <c r="A59" s="1">
        <v>22</v>
      </c>
      <c r="B59" s="1" t="s">
        <v>1</v>
      </c>
      <c r="C59" s="61">
        <v>8</v>
      </c>
      <c r="D59" s="3">
        <v>34</v>
      </c>
      <c r="E59" s="3">
        <v>31</v>
      </c>
      <c r="F59" s="3">
        <f t="shared" si="1"/>
        <v>-3</v>
      </c>
    </row>
    <row r="60" spans="1:6" ht="24">
      <c r="A60" s="1">
        <v>23</v>
      </c>
      <c r="B60" s="1" t="s">
        <v>26</v>
      </c>
      <c r="C60" s="61">
        <v>15</v>
      </c>
      <c r="D60" s="3">
        <v>38</v>
      </c>
      <c r="E60" s="3">
        <v>34.67</v>
      </c>
      <c r="F60" s="3">
        <f t="shared" si="1"/>
        <v>-3.3299999999999983</v>
      </c>
    </row>
    <row r="61" spans="1:6" ht="24">
      <c r="A61" s="1">
        <v>24</v>
      </c>
      <c r="B61" s="1" t="s">
        <v>5</v>
      </c>
      <c r="C61" s="61">
        <v>37</v>
      </c>
      <c r="D61" s="3">
        <v>39.11</v>
      </c>
      <c r="E61" s="3">
        <v>34.92</v>
      </c>
      <c r="F61" s="3">
        <f t="shared" si="1"/>
        <v>-4.1899999999999977</v>
      </c>
    </row>
    <row r="62" spans="1:6" ht="24">
      <c r="A62" s="1">
        <v>25</v>
      </c>
      <c r="B62" s="1" t="s">
        <v>16</v>
      </c>
      <c r="C62" s="61">
        <v>7</v>
      </c>
      <c r="D62" s="3">
        <v>45.27</v>
      </c>
      <c r="E62" s="3">
        <v>37.71</v>
      </c>
      <c r="F62" s="3">
        <f t="shared" si="1"/>
        <v>-7.5600000000000023</v>
      </c>
    </row>
    <row r="63" spans="1:6" ht="24">
      <c r="A63" s="1">
        <v>26</v>
      </c>
      <c r="B63" s="1" t="s">
        <v>19</v>
      </c>
      <c r="C63" s="61">
        <v>9</v>
      </c>
      <c r="D63" s="3">
        <v>62</v>
      </c>
      <c r="E63" s="3">
        <v>52.67</v>
      </c>
      <c r="F63" s="3">
        <f t="shared" si="1"/>
        <v>-9.3299999999999983</v>
      </c>
    </row>
    <row r="64" spans="1:6" ht="24">
      <c r="A64" s="1">
        <v>27</v>
      </c>
      <c r="B64" s="1" t="s">
        <v>27</v>
      </c>
      <c r="C64" s="61">
        <v>9</v>
      </c>
      <c r="D64" s="3">
        <v>47.33</v>
      </c>
      <c r="E64" s="3">
        <v>33.78</v>
      </c>
      <c r="F64" s="3">
        <f t="shared" si="1"/>
        <v>-13.549999999999997</v>
      </c>
    </row>
    <row r="65" spans="1:6" ht="24">
      <c r="A65" s="1">
        <v>28</v>
      </c>
      <c r="B65" s="1" t="s">
        <v>11</v>
      </c>
      <c r="C65" s="61">
        <v>0</v>
      </c>
      <c r="D65" s="3">
        <v>34.4</v>
      </c>
      <c r="E65" s="3">
        <v>0</v>
      </c>
      <c r="F65" s="3">
        <f t="shared" si="1"/>
        <v>-34.4</v>
      </c>
    </row>
  </sheetData>
  <sortState ref="B38:F65">
    <sortCondition descending="1" ref="F38:F65"/>
  </sortState>
  <mergeCells count="6">
    <mergeCell ref="A34:F34"/>
    <mergeCell ref="A35:F35"/>
    <mergeCell ref="A36:F36"/>
    <mergeCell ref="A1:F1"/>
    <mergeCell ref="A2:F2"/>
    <mergeCell ref="A3:F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L38" sqref="L38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97" t="s">
        <v>113</v>
      </c>
      <c r="B1" s="97"/>
      <c r="C1" s="97"/>
      <c r="D1" s="97"/>
      <c r="E1" s="97"/>
      <c r="F1" s="97"/>
    </row>
    <row r="2" spans="1:6" ht="24">
      <c r="A2" s="97" t="s">
        <v>87</v>
      </c>
      <c r="B2" s="97"/>
      <c r="C2" s="97"/>
      <c r="D2" s="97"/>
      <c r="E2" s="97"/>
      <c r="F2" s="97"/>
    </row>
    <row r="3" spans="1:6" ht="24">
      <c r="A3" s="108" t="s">
        <v>122</v>
      </c>
      <c r="B3" s="108"/>
      <c r="C3" s="108"/>
      <c r="D3" s="108"/>
      <c r="E3" s="108"/>
      <c r="F3" s="108"/>
    </row>
    <row r="4" spans="1:6" ht="24">
      <c r="A4" s="2" t="s">
        <v>36</v>
      </c>
      <c r="B4" s="2" t="s">
        <v>30</v>
      </c>
      <c r="C4" s="71" t="s">
        <v>88</v>
      </c>
      <c r="D4" s="2" t="s">
        <v>63</v>
      </c>
      <c r="E4" s="2" t="s">
        <v>106</v>
      </c>
      <c r="F4" s="72" t="s">
        <v>61</v>
      </c>
    </row>
    <row r="5" spans="1:6" ht="24">
      <c r="A5" s="1">
        <v>1</v>
      </c>
      <c r="B5" s="1" t="s">
        <v>19</v>
      </c>
      <c r="C5" s="61">
        <v>9</v>
      </c>
      <c r="D5" s="3">
        <v>82.5</v>
      </c>
      <c r="E5" s="3">
        <v>72.78</v>
      </c>
      <c r="F5" s="3">
        <f t="shared" ref="F5:F32" si="0">E5-D5</f>
        <v>-9.7199999999999989</v>
      </c>
    </row>
    <row r="6" spans="1:6" ht="24">
      <c r="A6" s="1">
        <v>2</v>
      </c>
      <c r="B6" s="1" t="s">
        <v>23</v>
      </c>
      <c r="C6" s="61">
        <v>10</v>
      </c>
      <c r="D6" s="3">
        <v>67.73</v>
      </c>
      <c r="E6" s="3">
        <v>71</v>
      </c>
      <c r="F6" s="3">
        <f t="shared" si="0"/>
        <v>3.269999999999996</v>
      </c>
    </row>
    <row r="7" spans="1:6" ht="24">
      <c r="A7" s="1">
        <v>3</v>
      </c>
      <c r="B7" s="1" t="s">
        <v>22</v>
      </c>
      <c r="C7" s="61">
        <v>10</v>
      </c>
      <c r="D7" s="3">
        <v>60</v>
      </c>
      <c r="E7" s="3">
        <v>69.5</v>
      </c>
      <c r="F7" s="3">
        <f t="shared" si="0"/>
        <v>9.5</v>
      </c>
    </row>
    <row r="8" spans="1:6" ht="24">
      <c r="A8" s="1">
        <v>4</v>
      </c>
      <c r="B8" s="1" t="s">
        <v>25</v>
      </c>
      <c r="C8" s="61">
        <v>22</v>
      </c>
      <c r="D8" s="3">
        <v>59.58</v>
      </c>
      <c r="E8" s="3">
        <v>69.09</v>
      </c>
      <c r="F8" s="3">
        <f t="shared" si="0"/>
        <v>9.5100000000000051</v>
      </c>
    </row>
    <row r="9" spans="1:6" ht="24">
      <c r="A9" s="1">
        <v>5</v>
      </c>
      <c r="B9" s="1" t="s">
        <v>17</v>
      </c>
      <c r="C9" s="61">
        <v>4</v>
      </c>
      <c r="D9" s="3">
        <v>65</v>
      </c>
      <c r="E9" s="3">
        <v>67.5</v>
      </c>
      <c r="F9" s="3">
        <f t="shared" si="0"/>
        <v>2.5</v>
      </c>
    </row>
    <row r="10" spans="1:6" ht="24">
      <c r="A10" s="1">
        <v>6</v>
      </c>
      <c r="B10" s="1" t="s">
        <v>8</v>
      </c>
      <c r="C10" s="61">
        <v>12</v>
      </c>
      <c r="D10" s="3">
        <v>60.5</v>
      </c>
      <c r="E10" s="3">
        <v>66.67</v>
      </c>
      <c r="F10" s="3">
        <f t="shared" si="0"/>
        <v>6.1700000000000017</v>
      </c>
    </row>
    <row r="11" spans="1:6" ht="24">
      <c r="A11" s="1">
        <v>7</v>
      </c>
      <c r="B11" s="1" t="s">
        <v>9</v>
      </c>
      <c r="C11" s="61">
        <v>17</v>
      </c>
      <c r="D11" s="3">
        <v>60.71</v>
      </c>
      <c r="E11" s="3">
        <v>63.82</v>
      </c>
      <c r="F11" s="3">
        <f t="shared" si="0"/>
        <v>3.1099999999999994</v>
      </c>
    </row>
    <row r="12" spans="1:6" ht="24">
      <c r="A12" s="1">
        <v>8</v>
      </c>
      <c r="B12" s="1" t="s">
        <v>27</v>
      </c>
      <c r="C12" s="61">
        <v>9</v>
      </c>
      <c r="D12" s="3">
        <v>66.39</v>
      </c>
      <c r="E12" s="3">
        <v>63.06</v>
      </c>
      <c r="F12" s="3">
        <f t="shared" si="0"/>
        <v>-3.3299999999999983</v>
      </c>
    </row>
    <row r="13" spans="1:6" ht="24">
      <c r="A13" s="1">
        <v>9</v>
      </c>
      <c r="B13" s="1" t="s">
        <v>6</v>
      </c>
      <c r="C13" s="61">
        <v>16</v>
      </c>
      <c r="D13" s="3">
        <v>65.63</v>
      </c>
      <c r="E13" s="3">
        <v>62.97</v>
      </c>
      <c r="F13" s="3">
        <f t="shared" si="0"/>
        <v>-2.6599999999999966</v>
      </c>
    </row>
    <row r="14" spans="1:6" ht="24">
      <c r="A14" s="1">
        <v>10</v>
      </c>
      <c r="B14" s="1" t="s">
        <v>2</v>
      </c>
      <c r="C14" s="61">
        <v>18</v>
      </c>
      <c r="D14" s="3">
        <v>60.89</v>
      </c>
      <c r="E14" s="3">
        <v>60.83</v>
      </c>
      <c r="F14" s="3">
        <f t="shared" si="0"/>
        <v>-6.0000000000002274E-2</v>
      </c>
    </row>
    <row r="15" spans="1:6" ht="24">
      <c r="A15" s="1">
        <v>11</v>
      </c>
      <c r="B15" s="1" t="s">
        <v>0</v>
      </c>
      <c r="C15" s="61">
        <v>17</v>
      </c>
      <c r="D15" s="3">
        <v>66.180000000000007</v>
      </c>
      <c r="E15" s="3">
        <v>60.74</v>
      </c>
      <c r="F15" s="3">
        <f t="shared" si="0"/>
        <v>-5.4400000000000048</v>
      </c>
    </row>
    <row r="16" spans="1:6" ht="24">
      <c r="A16" s="1">
        <v>12</v>
      </c>
      <c r="B16" s="1" t="s">
        <v>16</v>
      </c>
      <c r="C16" s="61">
        <v>7</v>
      </c>
      <c r="D16" s="3">
        <v>62.73</v>
      </c>
      <c r="E16" s="3">
        <v>60.71</v>
      </c>
      <c r="F16" s="3">
        <f t="shared" si="0"/>
        <v>-2.019999999999996</v>
      </c>
    </row>
    <row r="17" spans="1:6" ht="24">
      <c r="A17" s="1">
        <v>13</v>
      </c>
      <c r="B17" s="1" t="s">
        <v>4</v>
      </c>
      <c r="C17" s="61">
        <v>15</v>
      </c>
      <c r="D17" s="3">
        <v>57.81</v>
      </c>
      <c r="E17" s="3">
        <v>60.5</v>
      </c>
      <c r="F17" s="3">
        <f t="shared" si="0"/>
        <v>2.6899999999999977</v>
      </c>
    </row>
    <row r="18" spans="1:6" ht="24">
      <c r="A18" s="1">
        <v>14</v>
      </c>
      <c r="B18" s="1" t="s">
        <v>21</v>
      </c>
      <c r="C18" s="61">
        <v>8</v>
      </c>
      <c r="D18" s="3">
        <v>63.5</v>
      </c>
      <c r="E18" s="3">
        <v>60.31</v>
      </c>
      <c r="F18" s="3">
        <f t="shared" si="0"/>
        <v>-3.1899999999999977</v>
      </c>
    </row>
    <row r="19" spans="1:6" ht="24">
      <c r="A19" s="1">
        <v>15</v>
      </c>
      <c r="B19" s="1" t="s">
        <v>15</v>
      </c>
      <c r="C19" s="61">
        <v>14</v>
      </c>
      <c r="D19" s="3">
        <v>57.75</v>
      </c>
      <c r="E19" s="3">
        <v>60</v>
      </c>
      <c r="F19" s="3">
        <f t="shared" si="0"/>
        <v>2.25</v>
      </c>
    </row>
    <row r="20" spans="1:6" ht="24">
      <c r="A20" s="1">
        <v>16</v>
      </c>
      <c r="B20" s="1" t="s">
        <v>12</v>
      </c>
      <c r="C20" s="61">
        <v>5</v>
      </c>
      <c r="D20" s="3">
        <v>57.25</v>
      </c>
      <c r="E20" s="3">
        <v>60</v>
      </c>
      <c r="F20" s="3">
        <f t="shared" si="0"/>
        <v>2.75</v>
      </c>
    </row>
    <row r="21" spans="1:6" ht="24">
      <c r="A21" s="1">
        <v>17</v>
      </c>
      <c r="B21" s="1" t="s">
        <v>24</v>
      </c>
      <c r="C21" s="61">
        <v>13</v>
      </c>
      <c r="D21" s="3">
        <v>65.14</v>
      </c>
      <c r="E21" s="3">
        <v>59.62</v>
      </c>
      <c r="F21" s="3">
        <f t="shared" si="0"/>
        <v>-5.5200000000000031</v>
      </c>
    </row>
    <row r="22" spans="1:6" ht="24">
      <c r="A22" s="1">
        <v>18</v>
      </c>
      <c r="B22" s="1" t="s">
        <v>1</v>
      </c>
      <c r="C22" s="61">
        <v>8</v>
      </c>
      <c r="D22" s="3">
        <v>64.17</v>
      </c>
      <c r="E22" s="3">
        <v>59.38</v>
      </c>
      <c r="F22" s="3">
        <f t="shared" si="0"/>
        <v>-4.7899999999999991</v>
      </c>
    </row>
    <row r="23" spans="1:6" ht="24">
      <c r="A23" s="1">
        <v>19</v>
      </c>
      <c r="B23" s="1" t="s">
        <v>14</v>
      </c>
      <c r="C23" s="61">
        <v>25</v>
      </c>
      <c r="D23" s="3">
        <v>60.44</v>
      </c>
      <c r="E23" s="3">
        <v>58.4</v>
      </c>
      <c r="F23" s="3">
        <f t="shared" si="0"/>
        <v>-2.0399999999999991</v>
      </c>
    </row>
    <row r="24" spans="1:6" ht="24">
      <c r="A24" s="1">
        <v>20</v>
      </c>
      <c r="B24" s="1" t="s">
        <v>3</v>
      </c>
      <c r="C24" s="61">
        <v>12</v>
      </c>
      <c r="D24" s="3">
        <v>62.5</v>
      </c>
      <c r="E24" s="3">
        <v>58.33</v>
      </c>
      <c r="F24" s="3">
        <f t="shared" si="0"/>
        <v>-4.1700000000000017</v>
      </c>
    </row>
    <row r="25" spans="1:6" ht="24">
      <c r="A25" s="1">
        <v>21</v>
      </c>
      <c r="B25" s="1" t="s">
        <v>26</v>
      </c>
      <c r="C25" s="61">
        <v>15</v>
      </c>
      <c r="D25" s="3">
        <v>59.61</v>
      </c>
      <c r="E25" s="3">
        <v>56.33</v>
      </c>
      <c r="F25" s="3">
        <f t="shared" si="0"/>
        <v>-3.2800000000000011</v>
      </c>
    </row>
    <row r="26" spans="1:6" ht="24">
      <c r="A26" s="1">
        <v>22</v>
      </c>
      <c r="B26" s="1" t="s">
        <v>13</v>
      </c>
      <c r="C26" s="61">
        <v>18</v>
      </c>
      <c r="D26" s="3">
        <v>61.48</v>
      </c>
      <c r="E26" s="3">
        <v>56.25</v>
      </c>
      <c r="F26" s="3">
        <f t="shared" si="0"/>
        <v>-5.2299999999999969</v>
      </c>
    </row>
    <row r="27" spans="1:6" ht="24">
      <c r="A27" s="1">
        <v>23</v>
      </c>
      <c r="B27" s="1" t="s">
        <v>18</v>
      </c>
      <c r="C27" s="61">
        <v>14</v>
      </c>
      <c r="D27" s="3">
        <v>63.61</v>
      </c>
      <c r="E27" s="3">
        <v>55.71</v>
      </c>
      <c r="F27" s="3">
        <f t="shared" si="0"/>
        <v>-7.8999999999999986</v>
      </c>
    </row>
    <row r="28" spans="1:6" ht="24">
      <c r="A28" s="1">
        <v>24</v>
      </c>
      <c r="B28" s="1" t="s">
        <v>10</v>
      </c>
      <c r="C28" s="61">
        <v>11</v>
      </c>
      <c r="D28" s="3">
        <v>58.17</v>
      </c>
      <c r="E28" s="3">
        <v>55.68</v>
      </c>
      <c r="F28" s="3">
        <f t="shared" si="0"/>
        <v>-2.490000000000002</v>
      </c>
    </row>
    <row r="29" spans="1:6" ht="24">
      <c r="A29" s="1">
        <v>25</v>
      </c>
      <c r="B29" s="1" t="s">
        <v>5</v>
      </c>
      <c r="C29" s="61">
        <v>37</v>
      </c>
      <c r="D29" s="3">
        <v>64.58</v>
      </c>
      <c r="E29" s="3">
        <v>55.61</v>
      </c>
      <c r="F29" s="3">
        <f t="shared" si="0"/>
        <v>-8.9699999999999989</v>
      </c>
    </row>
    <row r="30" spans="1:6" ht="24">
      <c r="A30" s="1">
        <v>26</v>
      </c>
      <c r="B30" s="1" t="s">
        <v>7</v>
      </c>
      <c r="C30" s="61">
        <v>36</v>
      </c>
      <c r="D30" s="3">
        <v>60</v>
      </c>
      <c r="E30" s="3">
        <v>53.54</v>
      </c>
      <c r="F30" s="3">
        <f t="shared" si="0"/>
        <v>-6.4600000000000009</v>
      </c>
    </row>
    <row r="31" spans="1:6" ht="24">
      <c r="A31" s="1">
        <v>27</v>
      </c>
      <c r="B31" s="1" t="s">
        <v>20</v>
      </c>
      <c r="C31" s="61">
        <v>4</v>
      </c>
      <c r="D31" s="3">
        <v>50.42</v>
      </c>
      <c r="E31" s="3">
        <v>48.75</v>
      </c>
      <c r="F31" s="3">
        <f t="shared" si="0"/>
        <v>-1.6700000000000017</v>
      </c>
    </row>
    <row r="32" spans="1:6" ht="24">
      <c r="A32" s="1">
        <v>28</v>
      </c>
      <c r="B32" s="1" t="s">
        <v>11</v>
      </c>
      <c r="C32" s="61">
        <v>0</v>
      </c>
      <c r="D32" s="3">
        <v>60.5</v>
      </c>
      <c r="E32" s="3">
        <v>0</v>
      </c>
      <c r="F32" s="3">
        <f t="shared" si="0"/>
        <v>-60.5</v>
      </c>
    </row>
    <row r="33" spans="1:6" ht="24">
      <c r="A33" s="73"/>
      <c r="B33" s="73"/>
      <c r="C33" s="73"/>
      <c r="D33" s="74"/>
      <c r="E33" s="75"/>
      <c r="F33" s="75"/>
    </row>
    <row r="34" spans="1:6" ht="24">
      <c r="A34" s="97" t="s">
        <v>113</v>
      </c>
      <c r="B34" s="97"/>
      <c r="C34" s="97"/>
      <c r="D34" s="97"/>
      <c r="E34" s="97"/>
      <c r="F34" s="97"/>
    </row>
    <row r="35" spans="1:6" ht="24">
      <c r="A35" s="97" t="s">
        <v>87</v>
      </c>
      <c r="B35" s="97"/>
      <c r="C35" s="97"/>
      <c r="D35" s="97"/>
      <c r="E35" s="97"/>
      <c r="F35" s="97"/>
    </row>
    <row r="36" spans="1:6" ht="24">
      <c r="A36" s="108" t="s">
        <v>123</v>
      </c>
      <c r="B36" s="108"/>
      <c r="C36" s="108"/>
      <c r="D36" s="108"/>
      <c r="E36" s="108"/>
      <c r="F36" s="108"/>
    </row>
    <row r="37" spans="1:6" ht="24">
      <c r="A37" s="2" t="s">
        <v>36</v>
      </c>
      <c r="B37" s="2" t="s">
        <v>30</v>
      </c>
      <c r="C37" s="71" t="s">
        <v>88</v>
      </c>
      <c r="D37" s="2" t="s">
        <v>63</v>
      </c>
      <c r="E37" s="2" t="s">
        <v>106</v>
      </c>
      <c r="F37" s="72" t="s">
        <v>61</v>
      </c>
    </row>
    <row r="38" spans="1:6" ht="24">
      <c r="A38" s="1">
        <v>1</v>
      </c>
      <c r="B38" s="1" t="s">
        <v>25</v>
      </c>
      <c r="C38" s="61">
        <v>22</v>
      </c>
      <c r="D38" s="3">
        <v>59.58</v>
      </c>
      <c r="E38" s="3">
        <v>69.09</v>
      </c>
      <c r="F38" s="3">
        <f t="shared" ref="F38:F65" si="1">E38-D38</f>
        <v>9.5100000000000051</v>
      </c>
    </row>
    <row r="39" spans="1:6" ht="24">
      <c r="A39" s="1">
        <v>2</v>
      </c>
      <c r="B39" s="1" t="s">
        <v>22</v>
      </c>
      <c r="C39" s="61">
        <v>10</v>
      </c>
      <c r="D39" s="3">
        <v>60</v>
      </c>
      <c r="E39" s="3">
        <v>69.5</v>
      </c>
      <c r="F39" s="3">
        <f t="shared" si="1"/>
        <v>9.5</v>
      </c>
    </row>
    <row r="40" spans="1:6" ht="24">
      <c r="A40" s="1">
        <v>3</v>
      </c>
      <c r="B40" s="1" t="s">
        <v>8</v>
      </c>
      <c r="C40" s="61">
        <v>12</v>
      </c>
      <c r="D40" s="3">
        <v>60.5</v>
      </c>
      <c r="E40" s="3">
        <v>66.67</v>
      </c>
      <c r="F40" s="3">
        <f t="shared" si="1"/>
        <v>6.1700000000000017</v>
      </c>
    </row>
    <row r="41" spans="1:6" ht="24">
      <c r="A41" s="1">
        <v>4</v>
      </c>
      <c r="B41" s="1" t="s">
        <v>23</v>
      </c>
      <c r="C41" s="61">
        <v>10</v>
      </c>
      <c r="D41" s="3">
        <v>67.73</v>
      </c>
      <c r="E41" s="3">
        <v>71</v>
      </c>
      <c r="F41" s="3">
        <f t="shared" si="1"/>
        <v>3.269999999999996</v>
      </c>
    </row>
    <row r="42" spans="1:6" ht="24">
      <c r="A42" s="1">
        <v>5</v>
      </c>
      <c r="B42" s="1" t="s">
        <v>9</v>
      </c>
      <c r="C42" s="61">
        <v>17</v>
      </c>
      <c r="D42" s="3">
        <v>60.71</v>
      </c>
      <c r="E42" s="3">
        <v>63.82</v>
      </c>
      <c r="F42" s="3">
        <f t="shared" si="1"/>
        <v>3.1099999999999994</v>
      </c>
    </row>
    <row r="43" spans="1:6" ht="24">
      <c r="A43" s="1">
        <v>6</v>
      </c>
      <c r="B43" s="1" t="s">
        <v>12</v>
      </c>
      <c r="C43" s="61">
        <v>5</v>
      </c>
      <c r="D43" s="3">
        <v>57.25</v>
      </c>
      <c r="E43" s="3">
        <v>60</v>
      </c>
      <c r="F43" s="3">
        <f t="shared" si="1"/>
        <v>2.75</v>
      </c>
    </row>
    <row r="44" spans="1:6" ht="24">
      <c r="A44" s="1">
        <v>7</v>
      </c>
      <c r="B44" s="1" t="s">
        <v>4</v>
      </c>
      <c r="C44" s="61">
        <v>15</v>
      </c>
      <c r="D44" s="3">
        <v>57.81</v>
      </c>
      <c r="E44" s="3">
        <v>60.5</v>
      </c>
      <c r="F44" s="3">
        <f t="shared" si="1"/>
        <v>2.6899999999999977</v>
      </c>
    </row>
    <row r="45" spans="1:6" ht="24">
      <c r="A45" s="1">
        <v>8</v>
      </c>
      <c r="B45" s="1" t="s">
        <v>17</v>
      </c>
      <c r="C45" s="61">
        <v>4</v>
      </c>
      <c r="D45" s="3">
        <v>65</v>
      </c>
      <c r="E45" s="3">
        <v>67.5</v>
      </c>
      <c r="F45" s="3">
        <f t="shared" si="1"/>
        <v>2.5</v>
      </c>
    </row>
    <row r="46" spans="1:6" ht="24">
      <c r="A46" s="1">
        <v>9</v>
      </c>
      <c r="B46" s="1" t="s">
        <v>15</v>
      </c>
      <c r="C46" s="61">
        <v>14</v>
      </c>
      <c r="D46" s="3">
        <v>57.75</v>
      </c>
      <c r="E46" s="3">
        <v>60</v>
      </c>
      <c r="F46" s="3">
        <f t="shared" si="1"/>
        <v>2.25</v>
      </c>
    </row>
    <row r="47" spans="1:6" ht="24">
      <c r="A47" s="1">
        <v>10</v>
      </c>
      <c r="B47" s="1" t="s">
        <v>2</v>
      </c>
      <c r="C47" s="61">
        <v>18</v>
      </c>
      <c r="D47" s="3">
        <v>60.89</v>
      </c>
      <c r="E47" s="3">
        <v>60.83</v>
      </c>
      <c r="F47" s="3">
        <f t="shared" si="1"/>
        <v>-6.0000000000002274E-2</v>
      </c>
    </row>
    <row r="48" spans="1:6" ht="24">
      <c r="A48" s="1">
        <v>11</v>
      </c>
      <c r="B48" s="1" t="s">
        <v>20</v>
      </c>
      <c r="C48" s="61">
        <v>4</v>
      </c>
      <c r="D48" s="3">
        <v>50.42</v>
      </c>
      <c r="E48" s="3">
        <v>48.75</v>
      </c>
      <c r="F48" s="3">
        <f t="shared" si="1"/>
        <v>-1.6700000000000017</v>
      </c>
    </row>
    <row r="49" spans="1:6" ht="24">
      <c r="A49" s="1">
        <v>12</v>
      </c>
      <c r="B49" s="1" t="s">
        <v>16</v>
      </c>
      <c r="C49" s="61">
        <v>7</v>
      </c>
      <c r="D49" s="3">
        <v>62.73</v>
      </c>
      <c r="E49" s="3">
        <v>60.71</v>
      </c>
      <c r="F49" s="3">
        <f t="shared" si="1"/>
        <v>-2.019999999999996</v>
      </c>
    </row>
    <row r="50" spans="1:6" ht="24">
      <c r="A50" s="1">
        <v>13</v>
      </c>
      <c r="B50" s="1" t="s">
        <v>14</v>
      </c>
      <c r="C50" s="61">
        <v>25</v>
      </c>
      <c r="D50" s="3">
        <v>60.44</v>
      </c>
      <c r="E50" s="3">
        <v>58.4</v>
      </c>
      <c r="F50" s="3">
        <f t="shared" si="1"/>
        <v>-2.0399999999999991</v>
      </c>
    </row>
    <row r="51" spans="1:6" ht="24">
      <c r="A51" s="1">
        <v>14</v>
      </c>
      <c r="B51" s="1" t="s">
        <v>10</v>
      </c>
      <c r="C51" s="61">
        <v>11</v>
      </c>
      <c r="D51" s="3">
        <v>58.17</v>
      </c>
      <c r="E51" s="3">
        <v>55.68</v>
      </c>
      <c r="F51" s="3">
        <f t="shared" si="1"/>
        <v>-2.490000000000002</v>
      </c>
    </row>
    <row r="52" spans="1:6" ht="24">
      <c r="A52" s="1">
        <v>15</v>
      </c>
      <c r="B52" s="1" t="s">
        <v>6</v>
      </c>
      <c r="C52" s="61">
        <v>16</v>
      </c>
      <c r="D52" s="3">
        <v>65.63</v>
      </c>
      <c r="E52" s="3">
        <v>62.97</v>
      </c>
      <c r="F52" s="3">
        <f t="shared" si="1"/>
        <v>-2.6599999999999966</v>
      </c>
    </row>
    <row r="53" spans="1:6" ht="24">
      <c r="A53" s="1">
        <v>16</v>
      </c>
      <c r="B53" s="1" t="s">
        <v>21</v>
      </c>
      <c r="C53" s="61">
        <v>8</v>
      </c>
      <c r="D53" s="3">
        <v>63.5</v>
      </c>
      <c r="E53" s="3">
        <v>60.31</v>
      </c>
      <c r="F53" s="3">
        <f t="shared" si="1"/>
        <v>-3.1899999999999977</v>
      </c>
    </row>
    <row r="54" spans="1:6" ht="24">
      <c r="A54" s="1">
        <v>17</v>
      </c>
      <c r="B54" s="1" t="s">
        <v>26</v>
      </c>
      <c r="C54" s="61">
        <v>15</v>
      </c>
      <c r="D54" s="3">
        <v>59.61</v>
      </c>
      <c r="E54" s="3">
        <v>56.33</v>
      </c>
      <c r="F54" s="3">
        <f t="shared" si="1"/>
        <v>-3.2800000000000011</v>
      </c>
    </row>
    <row r="55" spans="1:6" ht="24">
      <c r="A55" s="1">
        <v>18</v>
      </c>
      <c r="B55" s="1" t="s">
        <v>27</v>
      </c>
      <c r="C55" s="61">
        <v>9</v>
      </c>
      <c r="D55" s="3">
        <v>66.39</v>
      </c>
      <c r="E55" s="3">
        <v>63.06</v>
      </c>
      <c r="F55" s="3">
        <f t="shared" si="1"/>
        <v>-3.3299999999999983</v>
      </c>
    </row>
    <row r="56" spans="1:6" ht="24">
      <c r="A56" s="1">
        <v>19</v>
      </c>
      <c r="B56" s="1" t="s">
        <v>3</v>
      </c>
      <c r="C56" s="61">
        <v>12</v>
      </c>
      <c r="D56" s="3">
        <v>62.5</v>
      </c>
      <c r="E56" s="3">
        <v>58.33</v>
      </c>
      <c r="F56" s="3">
        <f t="shared" si="1"/>
        <v>-4.1700000000000017</v>
      </c>
    </row>
    <row r="57" spans="1:6" ht="24">
      <c r="A57" s="1">
        <v>20</v>
      </c>
      <c r="B57" s="1" t="s">
        <v>1</v>
      </c>
      <c r="C57" s="61">
        <v>8</v>
      </c>
      <c r="D57" s="3">
        <v>64.17</v>
      </c>
      <c r="E57" s="3">
        <v>59.38</v>
      </c>
      <c r="F57" s="3">
        <f t="shared" si="1"/>
        <v>-4.7899999999999991</v>
      </c>
    </row>
    <row r="58" spans="1:6" ht="24">
      <c r="A58" s="1">
        <v>21</v>
      </c>
      <c r="B58" s="1" t="s">
        <v>13</v>
      </c>
      <c r="C58" s="61">
        <v>18</v>
      </c>
      <c r="D58" s="3">
        <v>61.48</v>
      </c>
      <c r="E58" s="3">
        <v>56.25</v>
      </c>
      <c r="F58" s="3">
        <f t="shared" si="1"/>
        <v>-5.2299999999999969</v>
      </c>
    </row>
    <row r="59" spans="1:6" ht="24">
      <c r="A59" s="1">
        <v>22</v>
      </c>
      <c r="B59" s="1" t="s">
        <v>0</v>
      </c>
      <c r="C59" s="61">
        <v>17</v>
      </c>
      <c r="D59" s="3">
        <v>66.180000000000007</v>
      </c>
      <c r="E59" s="3">
        <v>60.74</v>
      </c>
      <c r="F59" s="3">
        <f t="shared" si="1"/>
        <v>-5.4400000000000048</v>
      </c>
    </row>
    <row r="60" spans="1:6" ht="24">
      <c r="A60" s="1">
        <v>23</v>
      </c>
      <c r="B60" s="1" t="s">
        <v>24</v>
      </c>
      <c r="C60" s="61">
        <v>13</v>
      </c>
      <c r="D60" s="3">
        <v>65.14</v>
      </c>
      <c r="E60" s="3">
        <v>59.62</v>
      </c>
      <c r="F60" s="3">
        <f t="shared" si="1"/>
        <v>-5.5200000000000031</v>
      </c>
    </row>
    <row r="61" spans="1:6" ht="24">
      <c r="A61" s="1">
        <v>24</v>
      </c>
      <c r="B61" s="1" t="s">
        <v>7</v>
      </c>
      <c r="C61" s="61">
        <v>36</v>
      </c>
      <c r="D61" s="3">
        <v>60</v>
      </c>
      <c r="E61" s="3">
        <v>53.54</v>
      </c>
      <c r="F61" s="3">
        <f t="shared" si="1"/>
        <v>-6.4600000000000009</v>
      </c>
    </row>
    <row r="62" spans="1:6" ht="24">
      <c r="A62" s="1">
        <v>25</v>
      </c>
      <c r="B62" s="1" t="s">
        <v>18</v>
      </c>
      <c r="C62" s="61">
        <v>14</v>
      </c>
      <c r="D62" s="3">
        <v>63.61</v>
      </c>
      <c r="E62" s="3">
        <v>55.71</v>
      </c>
      <c r="F62" s="3">
        <f t="shared" si="1"/>
        <v>-7.8999999999999986</v>
      </c>
    </row>
    <row r="63" spans="1:6" ht="24">
      <c r="A63" s="1">
        <v>26</v>
      </c>
      <c r="B63" s="1" t="s">
        <v>5</v>
      </c>
      <c r="C63" s="61">
        <v>37</v>
      </c>
      <c r="D63" s="3">
        <v>64.58</v>
      </c>
      <c r="E63" s="3">
        <v>55.61</v>
      </c>
      <c r="F63" s="3">
        <f t="shared" si="1"/>
        <v>-8.9699999999999989</v>
      </c>
    </row>
    <row r="64" spans="1:6" ht="24">
      <c r="A64" s="1">
        <v>27</v>
      </c>
      <c r="B64" s="1" t="s">
        <v>19</v>
      </c>
      <c r="C64" s="61">
        <v>9</v>
      </c>
      <c r="D64" s="3">
        <v>82.5</v>
      </c>
      <c r="E64" s="3">
        <v>72.78</v>
      </c>
      <c r="F64" s="3">
        <f t="shared" si="1"/>
        <v>-9.7199999999999989</v>
      </c>
    </row>
    <row r="65" spans="1:6" ht="24">
      <c r="A65" s="1">
        <v>28</v>
      </c>
      <c r="B65" s="1" t="s">
        <v>11</v>
      </c>
      <c r="C65" s="61">
        <v>0</v>
      </c>
      <c r="D65" s="3">
        <v>60.5</v>
      </c>
      <c r="E65" s="3">
        <v>0</v>
      </c>
      <c r="F65" s="3">
        <f t="shared" si="1"/>
        <v>-60.5</v>
      </c>
    </row>
  </sheetData>
  <sortState ref="B38:F65">
    <sortCondition descending="1" ref="F38:F65"/>
  </sortState>
  <mergeCells count="6">
    <mergeCell ref="A35:F35"/>
    <mergeCell ref="A36:F36"/>
    <mergeCell ref="A1:F1"/>
    <mergeCell ref="A2:F2"/>
    <mergeCell ref="A3:F3"/>
    <mergeCell ref="A34:F3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65"/>
  <sheetViews>
    <sheetView topLeftCell="A4" workbookViewId="0">
      <selection activeCell="M38" sqref="M38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97" t="s">
        <v>113</v>
      </c>
      <c r="B1" s="97"/>
      <c r="C1" s="97"/>
      <c r="D1" s="97"/>
      <c r="E1" s="97"/>
      <c r="F1" s="97"/>
    </row>
    <row r="2" spans="1:6" ht="24">
      <c r="A2" s="97" t="s">
        <v>87</v>
      </c>
      <c r="B2" s="97"/>
      <c r="C2" s="97"/>
      <c r="D2" s="97"/>
      <c r="E2" s="97"/>
      <c r="F2" s="97"/>
    </row>
    <row r="3" spans="1:6" ht="24">
      <c r="A3" s="108" t="s">
        <v>121</v>
      </c>
      <c r="B3" s="108"/>
      <c r="C3" s="108"/>
      <c r="D3" s="108"/>
      <c r="E3" s="108"/>
      <c r="F3" s="108"/>
    </row>
    <row r="4" spans="1:6" ht="24">
      <c r="A4" s="2" t="s">
        <v>36</v>
      </c>
      <c r="B4" s="2" t="s">
        <v>30</v>
      </c>
      <c r="C4" s="71" t="s">
        <v>88</v>
      </c>
      <c r="D4" s="2" t="s">
        <v>63</v>
      </c>
      <c r="E4" s="2" t="s">
        <v>106</v>
      </c>
      <c r="F4" s="72" t="s">
        <v>61</v>
      </c>
    </row>
    <row r="5" spans="1:6" ht="24">
      <c r="A5" s="1">
        <v>1</v>
      </c>
      <c r="B5" s="1" t="s">
        <v>8</v>
      </c>
      <c r="C5" s="61">
        <v>12</v>
      </c>
      <c r="D5" s="3">
        <v>48.17</v>
      </c>
      <c r="E5" s="3">
        <v>48.54</v>
      </c>
      <c r="F5" s="3">
        <f t="shared" ref="F5:F32" si="0">E5-D5</f>
        <v>0.36999999999999744</v>
      </c>
    </row>
    <row r="6" spans="1:6" ht="24">
      <c r="A6" s="1">
        <v>2</v>
      </c>
      <c r="B6" s="1" t="s">
        <v>25</v>
      </c>
      <c r="C6" s="61">
        <v>22</v>
      </c>
      <c r="D6" s="3">
        <v>50</v>
      </c>
      <c r="E6" s="3">
        <v>48.07</v>
      </c>
      <c r="F6" s="3">
        <f t="shared" si="0"/>
        <v>-1.9299999999999997</v>
      </c>
    </row>
    <row r="7" spans="1:6" ht="24">
      <c r="A7" s="1">
        <v>3</v>
      </c>
      <c r="B7" s="1" t="s">
        <v>19</v>
      </c>
      <c r="C7" s="61">
        <v>9</v>
      </c>
      <c r="D7" s="3">
        <v>60</v>
      </c>
      <c r="E7" s="3">
        <v>46.11</v>
      </c>
      <c r="F7" s="3">
        <f t="shared" si="0"/>
        <v>-13.89</v>
      </c>
    </row>
    <row r="8" spans="1:6" ht="24">
      <c r="A8" s="1">
        <v>4</v>
      </c>
      <c r="B8" s="1" t="s">
        <v>12</v>
      </c>
      <c r="C8" s="61">
        <v>5</v>
      </c>
      <c r="D8" s="3">
        <v>46.25</v>
      </c>
      <c r="E8" s="3">
        <v>46</v>
      </c>
      <c r="F8" s="3">
        <f t="shared" si="0"/>
        <v>-0.25</v>
      </c>
    </row>
    <row r="9" spans="1:6" ht="24">
      <c r="A9" s="1">
        <v>5</v>
      </c>
      <c r="B9" s="1" t="s">
        <v>22</v>
      </c>
      <c r="C9" s="61">
        <v>10</v>
      </c>
      <c r="D9" s="3">
        <v>43.61</v>
      </c>
      <c r="E9" s="3">
        <v>45</v>
      </c>
      <c r="F9" s="3">
        <f t="shared" si="0"/>
        <v>1.3900000000000006</v>
      </c>
    </row>
    <row r="10" spans="1:6" ht="24">
      <c r="A10" s="1">
        <v>6</v>
      </c>
      <c r="B10" s="1" t="s">
        <v>0</v>
      </c>
      <c r="C10" s="61">
        <v>17</v>
      </c>
      <c r="D10" s="3">
        <v>42.5</v>
      </c>
      <c r="E10" s="3">
        <v>44.26</v>
      </c>
      <c r="F10" s="3">
        <f t="shared" si="0"/>
        <v>1.759999999999998</v>
      </c>
    </row>
    <row r="11" spans="1:6" ht="24">
      <c r="A11" s="1">
        <v>7</v>
      </c>
      <c r="B11" s="1" t="s">
        <v>13</v>
      </c>
      <c r="C11" s="61">
        <v>18</v>
      </c>
      <c r="D11" s="3">
        <v>45.28</v>
      </c>
      <c r="E11" s="3">
        <v>44.17</v>
      </c>
      <c r="F11" s="3">
        <f t="shared" si="0"/>
        <v>-1.1099999999999994</v>
      </c>
    </row>
    <row r="12" spans="1:6" ht="24">
      <c r="A12" s="1">
        <v>8</v>
      </c>
      <c r="B12" s="1" t="s">
        <v>24</v>
      </c>
      <c r="C12" s="61">
        <v>13</v>
      </c>
      <c r="D12" s="3">
        <v>43.75</v>
      </c>
      <c r="E12" s="3">
        <v>43.85</v>
      </c>
      <c r="F12" s="3">
        <f t="shared" si="0"/>
        <v>0.10000000000000142</v>
      </c>
    </row>
    <row r="13" spans="1:6" ht="24">
      <c r="A13" s="1">
        <v>9</v>
      </c>
      <c r="B13" s="1" t="s">
        <v>23</v>
      </c>
      <c r="C13" s="61">
        <v>10</v>
      </c>
      <c r="D13" s="3">
        <v>53.41</v>
      </c>
      <c r="E13" s="3">
        <v>42.75</v>
      </c>
      <c r="F13" s="3">
        <f t="shared" si="0"/>
        <v>-10.659999999999997</v>
      </c>
    </row>
    <row r="14" spans="1:6" ht="24">
      <c r="A14" s="1">
        <v>10</v>
      </c>
      <c r="B14" s="1" t="s">
        <v>4</v>
      </c>
      <c r="C14" s="61">
        <v>15</v>
      </c>
      <c r="D14" s="3">
        <v>45.31</v>
      </c>
      <c r="E14" s="3">
        <v>41.67</v>
      </c>
      <c r="F14" s="3">
        <f t="shared" si="0"/>
        <v>-3.6400000000000006</v>
      </c>
    </row>
    <row r="15" spans="1:6" ht="24">
      <c r="A15" s="1">
        <v>11</v>
      </c>
      <c r="B15" s="1" t="s">
        <v>6</v>
      </c>
      <c r="C15" s="61">
        <v>16</v>
      </c>
      <c r="D15" s="3">
        <v>45.63</v>
      </c>
      <c r="E15" s="3">
        <v>41.25</v>
      </c>
      <c r="F15" s="3">
        <f t="shared" si="0"/>
        <v>-4.3800000000000026</v>
      </c>
    </row>
    <row r="16" spans="1:6" ht="24">
      <c r="A16" s="1">
        <v>12</v>
      </c>
      <c r="B16" s="1" t="s">
        <v>9</v>
      </c>
      <c r="C16" s="61">
        <v>17</v>
      </c>
      <c r="D16" s="3">
        <v>42.14</v>
      </c>
      <c r="E16" s="3">
        <v>40.74</v>
      </c>
      <c r="F16" s="3">
        <f t="shared" si="0"/>
        <v>-1.3999999999999986</v>
      </c>
    </row>
    <row r="17" spans="1:6" ht="24">
      <c r="A17" s="1">
        <v>13</v>
      </c>
      <c r="B17" s="1" t="s">
        <v>21</v>
      </c>
      <c r="C17" s="61">
        <v>8</v>
      </c>
      <c r="D17" s="3">
        <v>43.5</v>
      </c>
      <c r="E17" s="3">
        <v>40.630000000000003</v>
      </c>
      <c r="F17" s="3">
        <f t="shared" si="0"/>
        <v>-2.8699999999999974</v>
      </c>
    </row>
    <row r="18" spans="1:6" ht="24">
      <c r="A18" s="1">
        <v>14</v>
      </c>
      <c r="B18" s="1" t="s">
        <v>3</v>
      </c>
      <c r="C18" s="61">
        <v>12</v>
      </c>
      <c r="D18" s="3">
        <v>42.88</v>
      </c>
      <c r="E18" s="3">
        <v>40.42</v>
      </c>
      <c r="F18" s="3">
        <f t="shared" si="0"/>
        <v>-2.4600000000000009</v>
      </c>
    </row>
    <row r="19" spans="1:6" ht="24">
      <c r="A19" s="1">
        <v>15</v>
      </c>
      <c r="B19" s="1" t="s">
        <v>2</v>
      </c>
      <c r="C19" s="61">
        <v>18</v>
      </c>
      <c r="D19" s="3">
        <v>43.93</v>
      </c>
      <c r="E19" s="3">
        <v>40</v>
      </c>
      <c r="F19" s="3">
        <f t="shared" si="0"/>
        <v>-3.9299999999999997</v>
      </c>
    </row>
    <row r="20" spans="1:6" ht="24">
      <c r="A20" s="1">
        <v>16</v>
      </c>
      <c r="B20" s="1" t="s">
        <v>14</v>
      </c>
      <c r="C20" s="61">
        <v>25</v>
      </c>
      <c r="D20" s="3">
        <v>46.62</v>
      </c>
      <c r="E20" s="3">
        <v>40</v>
      </c>
      <c r="F20" s="3">
        <f t="shared" si="0"/>
        <v>-6.6199999999999974</v>
      </c>
    </row>
    <row r="21" spans="1:6" ht="24">
      <c r="A21" s="1">
        <v>17</v>
      </c>
      <c r="B21" s="1" t="s">
        <v>16</v>
      </c>
      <c r="C21" s="61">
        <v>7</v>
      </c>
      <c r="D21" s="3">
        <v>46.14</v>
      </c>
      <c r="E21" s="3">
        <v>39.29</v>
      </c>
      <c r="F21" s="3">
        <f t="shared" si="0"/>
        <v>-6.8500000000000014</v>
      </c>
    </row>
    <row r="22" spans="1:6" ht="24">
      <c r="A22" s="1">
        <v>18</v>
      </c>
      <c r="B22" s="1" t="s">
        <v>27</v>
      </c>
      <c r="C22" s="61">
        <v>9</v>
      </c>
      <c r="D22" s="3">
        <v>43.89</v>
      </c>
      <c r="E22" s="3">
        <v>38.61</v>
      </c>
      <c r="F22" s="3">
        <f t="shared" si="0"/>
        <v>-5.2800000000000011</v>
      </c>
    </row>
    <row r="23" spans="1:6" ht="24">
      <c r="A23" s="1">
        <v>19</v>
      </c>
      <c r="B23" s="1" t="s">
        <v>5</v>
      </c>
      <c r="C23" s="61">
        <v>37</v>
      </c>
      <c r="D23" s="3">
        <v>42.64</v>
      </c>
      <c r="E23" s="3">
        <v>38.450000000000003</v>
      </c>
      <c r="F23" s="3">
        <f t="shared" si="0"/>
        <v>-4.1899999999999977</v>
      </c>
    </row>
    <row r="24" spans="1:6" ht="24">
      <c r="A24" s="1">
        <v>20</v>
      </c>
      <c r="B24" s="1" t="s">
        <v>10</v>
      </c>
      <c r="C24" s="61">
        <v>11</v>
      </c>
      <c r="D24" s="3">
        <v>39.5</v>
      </c>
      <c r="E24" s="3">
        <v>38.409999999999997</v>
      </c>
      <c r="F24" s="3">
        <f t="shared" si="0"/>
        <v>-1.0900000000000034</v>
      </c>
    </row>
    <row r="25" spans="1:6" ht="24">
      <c r="A25" s="1">
        <v>21</v>
      </c>
      <c r="B25" s="1" t="s">
        <v>7</v>
      </c>
      <c r="C25" s="61">
        <v>36</v>
      </c>
      <c r="D25" s="3">
        <v>40</v>
      </c>
      <c r="E25" s="3">
        <v>38.26</v>
      </c>
      <c r="F25" s="3">
        <f t="shared" si="0"/>
        <v>-1.740000000000002</v>
      </c>
    </row>
    <row r="26" spans="1:6" ht="24">
      <c r="A26" s="1">
        <v>22</v>
      </c>
      <c r="B26" s="1" t="s">
        <v>20</v>
      </c>
      <c r="C26" s="61">
        <v>4</v>
      </c>
      <c r="D26" s="3">
        <v>37.92</v>
      </c>
      <c r="E26" s="3">
        <v>38.130000000000003</v>
      </c>
      <c r="F26" s="3">
        <f t="shared" si="0"/>
        <v>0.21000000000000085</v>
      </c>
    </row>
    <row r="27" spans="1:6" ht="24">
      <c r="A27" s="1">
        <v>23</v>
      </c>
      <c r="B27" s="1" t="s">
        <v>15</v>
      </c>
      <c r="C27" s="61">
        <v>14</v>
      </c>
      <c r="D27" s="3">
        <v>43</v>
      </c>
      <c r="E27" s="3">
        <v>37.5</v>
      </c>
      <c r="F27" s="3">
        <f t="shared" si="0"/>
        <v>-5.5</v>
      </c>
    </row>
    <row r="28" spans="1:6" ht="24">
      <c r="A28" s="1">
        <v>24</v>
      </c>
      <c r="B28" s="1" t="s">
        <v>1</v>
      </c>
      <c r="C28" s="61">
        <v>8</v>
      </c>
      <c r="D28" s="3">
        <v>44.58</v>
      </c>
      <c r="E28" s="3">
        <v>36.25</v>
      </c>
      <c r="F28" s="3">
        <f t="shared" si="0"/>
        <v>-8.3299999999999983</v>
      </c>
    </row>
    <row r="29" spans="1:6" ht="24">
      <c r="A29" s="1">
        <v>25</v>
      </c>
      <c r="B29" s="1" t="s">
        <v>17</v>
      </c>
      <c r="C29" s="61">
        <v>4</v>
      </c>
      <c r="D29" s="3">
        <v>46.67</v>
      </c>
      <c r="E29" s="3">
        <v>36.25</v>
      </c>
      <c r="F29" s="3">
        <f t="shared" si="0"/>
        <v>-10.420000000000002</v>
      </c>
    </row>
    <row r="30" spans="1:6" ht="24">
      <c r="A30" s="1">
        <v>26</v>
      </c>
      <c r="B30" s="1" t="s">
        <v>26</v>
      </c>
      <c r="C30" s="61">
        <v>15</v>
      </c>
      <c r="D30" s="3">
        <v>42.11</v>
      </c>
      <c r="E30" s="3">
        <v>34.67</v>
      </c>
      <c r="F30" s="3">
        <f t="shared" si="0"/>
        <v>-7.4399999999999977</v>
      </c>
    </row>
    <row r="31" spans="1:6" ht="24">
      <c r="A31" s="1">
        <v>27</v>
      </c>
      <c r="B31" s="1" t="s">
        <v>18</v>
      </c>
      <c r="C31" s="61">
        <v>14</v>
      </c>
      <c r="D31" s="3">
        <v>41.67</v>
      </c>
      <c r="E31" s="3">
        <v>33.75</v>
      </c>
      <c r="F31" s="3">
        <f t="shared" si="0"/>
        <v>-7.9200000000000017</v>
      </c>
    </row>
    <row r="32" spans="1:6" ht="24">
      <c r="A32" s="1">
        <v>28</v>
      </c>
      <c r="B32" s="1" t="s">
        <v>11</v>
      </c>
      <c r="C32" s="61">
        <v>0</v>
      </c>
      <c r="D32" s="3">
        <v>46</v>
      </c>
      <c r="E32" s="3">
        <v>0</v>
      </c>
      <c r="F32" s="3">
        <f t="shared" si="0"/>
        <v>-46</v>
      </c>
    </row>
    <row r="33" spans="1:6" ht="24">
      <c r="A33" s="73"/>
      <c r="B33" s="73"/>
      <c r="C33" s="73"/>
      <c r="D33" s="74"/>
      <c r="E33" s="75"/>
      <c r="F33" s="75"/>
    </row>
    <row r="34" spans="1:6" ht="24">
      <c r="A34" s="97" t="s">
        <v>113</v>
      </c>
      <c r="B34" s="97"/>
      <c r="C34" s="97"/>
      <c r="D34" s="97"/>
      <c r="E34" s="97"/>
      <c r="F34" s="97"/>
    </row>
    <row r="35" spans="1:6" ht="24">
      <c r="A35" s="97" t="s">
        <v>87</v>
      </c>
      <c r="B35" s="97"/>
      <c r="C35" s="97"/>
      <c r="D35" s="97"/>
      <c r="E35" s="97"/>
      <c r="F35" s="97"/>
    </row>
    <row r="36" spans="1:6" ht="24">
      <c r="A36" s="108" t="s">
        <v>120</v>
      </c>
      <c r="B36" s="108"/>
      <c r="C36" s="108"/>
      <c r="D36" s="108"/>
      <c r="E36" s="108"/>
      <c r="F36" s="108"/>
    </row>
    <row r="37" spans="1:6" ht="24">
      <c r="A37" s="2" t="s">
        <v>36</v>
      </c>
      <c r="B37" s="2" t="s">
        <v>30</v>
      </c>
      <c r="C37" s="71" t="s">
        <v>88</v>
      </c>
      <c r="D37" s="2" t="s">
        <v>63</v>
      </c>
      <c r="E37" s="2" t="s">
        <v>106</v>
      </c>
      <c r="F37" s="72" t="s">
        <v>61</v>
      </c>
    </row>
    <row r="38" spans="1:6" ht="24">
      <c r="A38" s="1">
        <v>1</v>
      </c>
      <c r="B38" s="1" t="s">
        <v>0</v>
      </c>
      <c r="C38" s="61">
        <v>17</v>
      </c>
      <c r="D38" s="3">
        <v>42.5</v>
      </c>
      <c r="E38" s="3">
        <v>44.26</v>
      </c>
      <c r="F38" s="3">
        <f t="shared" ref="F38:F65" si="1">E38-D38</f>
        <v>1.759999999999998</v>
      </c>
    </row>
    <row r="39" spans="1:6" ht="24">
      <c r="A39" s="1">
        <v>2</v>
      </c>
      <c r="B39" s="1" t="s">
        <v>22</v>
      </c>
      <c r="C39" s="61">
        <v>10</v>
      </c>
      <c r="D39" s="3">
        <v>43.61</v>
      </c>
      <c r="E39" s="3">
        <v>45</v>
      </c>
      <c r="F39" s="3">
        <f t="shared" si="1"/>
        <v>1.3900000000000006</v>
      </c>
    </row>
    <row r="40" spans="1:6" ht="24">
      <c r="A40" s="1">
        <v>3</v>
      </c>
      <c r="B40" s="1" t="s">
        <v>8</v>
      </c>
      <c r="C40" s="61">
        <v>12</v>
      </c>
      <c r="D40" s="3">
        <v>48.17</v>
      </c>
      <c r="E40" s="3">
        <v>48.54</v>
      </c>
      <c r="F40" s="3">
        <f t="shared" si="1"/>
        <v>0.36999999999999744</v>
      </c>
    </row>
    <row r="41" spans="1:6" ht="24">
      <c r="A41" s="1">
        <v>4</v>
      </c>
      <c r="B41" s="1" t="s">
        <v>20</v>
      </c>
      <c r="C41" s="61">
        <v>4</v>
      </c>
      <c r="D41" s="3">
        <v>37.92</v>
      </c>
      <c r="E41" s="3">
        <v>38.130000000000003</v>
      </c>
      <c r="F41" s="3">
        <f t="shared" si="1"/>
        <v>0.21000000000000085</v>
      </c>
    </row>
    <row r="42" spans="1:6" ht="24">
      <c r="A42" s="1">
        <v>5</v>
      </c>
      <c r="B42" s="1" t="s">
        <v>24</v>
      </c>
      <c r="C42" s="61">
        <v>13</v>
      </c>
      <c r="D42" s="3">
        <v>43.75</v>
      </c>
      <c r="E42" s="3">
        <v>43.85</v>
      </c>
      <c r="F42" s="3">
        <f t="shared" si="1"/>
        <v>0.10000000000000142</v>
      </c>
    </row>
    <row r="43" spans="1:6" ht="24">
      <c r="A43" s="1">
        <v>6</v>
      </c>
      <c r="B43" s="1" t="s">
        <v>12</v>
      </c>
      <c r="C43" s="61">
        <v>5</v>
      </c>
      <c r="D43" s="3">
        <v>46.25</v>
      </c>
      <c r="E43" s="3">
        <v>46</v>
      </c>
      <c r="F43" s="3">
        <f t="shared" si="1"/>
        <v>-0.25</v>
      </c>
    </row>
    <row r="44" spans="1:6" ht="24">
      <c r="A44" s="1">
        <v>7</v>
      </c>
      <c r="B44" s="1" t="s">
        <v>10</v>
      </c>
      <c r="C44" s="61">
        <v>11</v>
      </c>
      <c r="D44" s="3">
        <v>39.5</v>
      </c>
      <c r="E44" s="3">
        <v>38.409999999999997</v>
      </c>
      <c r="F44" s="3">
        <f t="shared" si="1"/>
        <v>-1.0900000000000034</v>
      </c>
    </row>
    <row r="45" spans="1:6" ht="24">
      <c r="A45" s="1">
        <v>8</v>
      </c>
      <c r="B45" s="1" t="s">
        <v>13</v>
      </c>
      <c r="C45" s="61">
        <v>18</v>
      </c>
      <c r="D45" s="3">
        <v>45.28</v>
      </c>
      <c r="E45" s="3">
        <v>44.17</v>
      </c>
      <c r="F45" s="3">
        <f t="shared" si="1"/>
        <v>-1.1099999999999994</v>
      </c>
    </row>
    <row r="46" spans="1:6" ht="24">
      <c r="A46" s="1">
        <v>9</v>
      </c>
      <c r="B46" s="1" t="s">
        <v>9</v>
      </c>
      <c r="C46" s="61">
        <v>17</v>
      </c>
      <c r="D46" s="3">
        <v>42.14</v>
      </c>
      <c r="E46" s="3">
        <v>40.74</v>
      </c>
      <c r="F46" s="3">
        <f t="shared" si="1"/>
        <v>-1.3999999999999986</v>
      </c>
    </row>
    <row r="47" spans="1:6" ht="24">
      <c r="A47" s="1">
        <v>10</v>
      </c>
      <c r="B47" s="1" t="s">
        <v>7</v>
      </c>
      <c r="C47" s="61">
        <v>36</v>
      </c>
      <c r="D47" s="3">
        <v>40</v>
      </c>
      <c r="E47" s="3">
        <v>38.26</v>
      </c>
      <c r="F47" s="3">
        <f t="shared" si="1"/>
        <v>-1.740000000000002</v>
      </c>
    </row>
    <row r="48" spans="1:6" ht="24">
      <c r="A48" s="1">
        <v>11</v>
      </c>
      <c r="B48" s="1" t="s">
        <v>25</v>
      </c>
      <c r="C48" s="61">
        <v>22</v>
      </c>
      <c r="D48" s="3">
        <v>50</v>
      </c>
      <c r="E48" s="3">
        <v>48.07</v>
      </c>
      <c r="F48" s="3">
        <f t="shared" si="1"/>
        <v>-1.9299999999999997</v>
      </c>
    </row>
    <row r="49" spans="1:6" ht="24">
      <c r="A49" s="1">
        <v>12</v>
      </c>
      <c r="B49" s="1" t="s">
        <v>3</v>
      </c>
      <c r="C49" s="61">
        <v>12</v>
      </c>
      <c r="D49" s="3">
        <v>42.88</v>
      </c>
      <c r="E49" s="3">
        <v>40.42</v>
      </c>
      <c r="F49" s="3">
        <f t="shared" si="1"/>
        <v>-2.4600000000000009</v>
      </c>
    </row>
    <row r="50" spans="1:6" ht="24">
      <c r="A50" s="1">
        <v>13</v>
      </c>
      <c r="B50" s="1" t="s">
        <v>21</v>
      </c>
      <c r="C50" s="61">
        <v>8</v>
      </c>
      <c r="D50" s="3">
        <v>43.5</v>
      </c>
      <c r="E50" s="3">
        <v>40.630000000000003</v>
      </c>
      <c r="F50" s="3">
        <f t="shared" si="1"/>
        <v>-2.8699999999999974</v>
      </c>
    </row>
    <row r="51" spans="1:6" ht="24">
      <c r="A51" s="1">
        <v>14</v>
      </c>
      <c r="B51" s="1" t="s">
        <v>4</v>
      </c>
      <c r="C51" s="61">
        <v>15</v>
      </c>
      <c r="D51" s="3">
        <v>45.31</v>
      </c>
      <c r="E51" s="3">
        <v>41.67</v>
      </c>
      <c r="F51" s="3">
        <f t="shared" si="1"/>
        <v>-3.6400000000000006</v>
      </c>
    </row>
    <row r="52" spans="1:6" ht="24">
      <c r="A52" s="1">
        <v>15</v>
      </c>
      <c r="B52" s="1" t="s">
        <v>2</v>
      </c>
      <c r="C52" s="61">
        <v>18</v>
      </c>
      <c r="D52" s="3">
        <v>43.93</v>
      </c>
      <c r="E52" s="3">
        <v>40</v>
      </c>
      <c r="F52" s="3">
        <f t="shared" si="1"/>
        <v>-3.9299999999999997</v>
      </c>
    </row>
    <row r="53" spans="1:6" ht="24">
      <c r="A53" s="1">
        <v>16</v>
      </c>
      <c r="B53" s="1" t="s">
        <v>5</v>
      </c>
      <c r="C53" s="61">
        <v>37</v>
      </c>
      <c r="D53" s="3">
        <v>42.64</v>
      </c>
      <c r="E53" s="3">
        <v>38.450000000000003</v>
      </c>
      <c r="F53" s="3">
        <f t="shared" si="1"/>
        <v>-4.1899999999999977</v>
      </c>
    </row>
    <row r="54" spans="1:6" ht="24">
      <c r="A54" s="1">
        <v>17</v>
      </c>
      <c r="B54" s="1" t="s">
        <v>6</v>
      </c>
      <c r="C54" s="61">
        <v>16</v>
      </c>
      <c r="D54" s="3">
        <v>45.63</v>
      </c>
      <c r="E54" s="3">
        <v>41.25</v>
      </c>
      <c r="F54" s="3">
        <f t="shared" si="1"/>
        <v>-4.3800000000000026</v>
      </c>
    </row>
    <row r="55" spans="1:6" ht="24">
      <c r="A55" s="1">
        <v>18</v>
      </c>
      <c r="B55" s="1" t="s">
        <v>27</v>
      </c>
      <c r="C55" s="61">
        <v>9</v>
      </c>
      <c r="D55" s="3">
        <v>43.89</v>
      </c>
      <c r="E55" s="3">
        <v>38.61</v>
      </c>
      <c r="F55" s="3">
        <f t="shared" si="1"/>
        <v>-5.2800000000000011</v>
      </c>
    </row>
    <row r="56" spans="1:6" ht="24">
      <c r="A56" s="1">
        <v>19</v>
      </c>
      <c r="B56" s="1" t="s">
        <v>15</v>
      </c>
      <c r="C56" s="61">
        <v>14</v>
      </c>
      <c r="D56" s="3">
        <v>43</v>
      </c>
      <c r="E56" s="3">
        <v>37.5</v>
      </c>
      <c r="F56" s="3">
        <f t="shared" si="1"/>
        <v>-5.5</v>
      </c>
    </row>
    <row r="57" spans="1:6" ht="24">
      <c r="A57" s="1">
        <v>20</v>
      </c>
      <c r="B57" s="1" t="s">
        <v>14</v>
      </c>
      <c r="C57" s="61">
        <v>25</v>
      </c>
      <c r="D57" s="3">
        <v>46.62</v>
      </c>
      <c r="E57" s="3">
        <v>40</v>
      </c>
      <c r="F57" s="3">
        <f t="shared" si="1"/>
        <v>-6.6199999999999974</v>
      </c>
    </row>
    <row r="58" spans="1:6" ht="24">
      <c r="A58" s="1">
        <v>21</v>
      </c>
      <c r="B58" s="1" t="s">
        <v>16</v>
      </c>
      <c r="C58" s="61">
        <v>7</v>
      </c>
      <c r="D58" s="3">
        <v>46.14</v>
      </c>
      <c r="E58" s="3">
        <v>39.29</v>
      </c>
      <c r="F58" s="3">
        <f t="shared" si="1"/>
        <v>-6.8500000000000014</v>
      </c>
    </row>
    <row r="59" spans="1:6" ht="24">
      <c r="A59" s="1">
        <v>22</v>
      </c>
      <c r="B59" s="1" t="s">
        <v>26</v>
      </c>
      <c r="C59" s="61">
        <v>15</v>
      </c>
      <c r="D59" s="3">
        <v>42.11</v>
      </c>
      <c r="E59" s="3">
        <v>34.67</v>
      </c>
      <c r="F59" s="3">
        <f t="shared" si="1"/>
        <v>-7.4399999999999977</v>
      </c>
    </row>
    <row r="60" spans="1:6" ht="24">
      <c r="A60" s="1">
        <v>23</v>
      </c>
      <c r="B60" s="1" t="s">
        <v>18</v>
      </c>
      <c r="C60" s="61">
        <v>14</v>
      </c>
      <c r="D60" s="3">
        <v>41.67</v>
      </c>
      <c r="E60" s="3">
        <v>33.75</v>
      </c>
      <c r="F60" s="3">
        <f t="shared" si="1"/>
        <v>-7.9200000000000017</v>
      </c>
    </row>
    <row r="61" spans="1:6" ht="24">
      <c r="A61" s="1">
        <v>24</v>
      </c>
      <c r="B61" s="1" t="s">
        <v>1</v>
      </c>
      <c r="C61" s="61">
        <v>8</v>
      </c>
      <c r="D61" s="3">
        <v>44.58</v>
      </c>
      <c r="E61" s="3">
        <v>36.25</v>
      </c>
      <c r="F61" s="3">
        <f t="shared" si="1"/>
        <v>-8.3299999999999983</v>
      </c>
    </row>
    <row r="62" spans="1:6" ht="24">
      <c r="A62" s="1">
        <v>25</v>
      </c>
      <c r="B62" s="1" t="s">
        <v>17</v>
      </c>
      <c r="C62" s="61">
        <v>4</v>
      </c>
      <c r="D62" s="3">
        <v>46.67</v>
      </c>
      <c r="E62" s="3">
        <v>36.25</v>
      </c>
      <c r="F62" s="3">
        <f t="shared" si="1"/>
        <v>-10.420000000000002</v>
      </c>
    </row>
    <row r="63" spans="1:6" ht="24">
      <c r="A63" s="1">
        <v>26</v>
      </c>
      <c r="B63" s="1" t="s">
        <v>23</v>
      </c>
      <c r="C63" s="61">
        <v>10</v>
      </c>
      <c r="D63" s="3">
        <v>53.41</v>
      </c>
      <c r="E63" s="3">
        <v>42.75</v>
      </c>
      <c r="F63" s="3">
        <f t="shared" si="1"/>
        <v>-10.659999999999997</v>
      </c>
    </row>
    <row r="64" spans="1:6" ht="24">
      <c r="A64" s="1">
        <v>27</v>
      </c>
      <c r="B64" s="1" t="s">
        <v>19</v>
      </c>
      <c r="C64" s="61">
        <v>9</v>
      </c>
      <c r="D64" s="3">
        <v>60</v>
      </c>
      <c r="E64" s="3">
        <v>46.11</v>
      </c>
      <c r="F64" s="3">
        <f t="shared" si="1"/>
        <v>-13.89</v>
      </c>
    </row>
    <row r="65" spans="1:6" ht="24">
      <c r="A65" s="1">
        <v>28</v>
      </c>
      <c r="B65" s="1" t="s">
        <v>11</v>
      </c>
      <c r="C65" s="61">
        <v>0</v>
      </c>
      <c r="D65" s="3">
        <v>46</v>
      </c>
      <c r="E65" s="3">
        <v>0</v>
      </c>
      <c r="F65" s="3">
        <f t="shared" si="1"/>
        <v>-46</v>
      </c>
    </row>
  </sheetData>
  <sortState ref="B38:F65">
    <sortCondition descending="1" ref="F38:F65"/>
  </sortState>
  <mergeCells count="6">
    <mergeCell ref="A34:F34"/>
    <mergeCell ref="A35:F35"/>
    <mergeCell ref="A36:F36"/>
    <mergeCell ref="A3:F3"/>
    <mergeCell ref="A1:F1"/>
    <mergeCell ref="A2:F2"/>
  </mergeCell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I38" sqref="I38"/>
    </sheetView>
  </sheetViews>
  <sheetFormatPr defaultColWidth="20.625" defaultRowHeight="19.5"/>
  <cols>
    <col min="1" max="1" width="9.875" style="24" bestFit="1" customWidth="1"/>
    <col min="2" max="2" width="23.75" style="24" bestFit="1" customWidth="1"/>
    <col min="3" max="6" width="10.625" style="24" customWidth="1"/>
  </cols>
  <sheetData>
    <row r="1" spans="1:6" ht="24">
      <c r="A1" s="97" t="s">
        <v>113</v>
      </c>
      <c r="B1" s="97"/>
      <c r="C1" s="97"/>
      <c r="D1" s="97"/>
      <c r="E1" s="97"/>
      <c r="F1" s="97"/>
    </row>
    <row r="2" spans="1:6" ht="24">
      <c r="A2" s="97" t="s">
        <v>87</v>
      </c>
      <c r="B2" s="97"/>
      <c r="C2" s="97"/>
      <c r="D2" s="97"/>
      <c r="E2" s="97"/>
      <c r="F2" s="97"/>
    </row>
    <row r="3" spans="1:6" ht="24">
      <c r="A3" s="108" t="s">
        <v>119</v>
      </c>
      <c r="B3" s="108"/>
      <c r="C3" s="108"/>
      <c r="D3" s="108"/>
      <c r="E3" s="108"/>
      <c r="F3" s="108"/>
    </row>
    <row r="4" spans="1:6" ht="24">
      <c r="A4" s="2" t="s">
        <v>36</v>
      </c>
      <c r="B4" s="2" t="s">
        <v>30</v>
      </c>
      <c r="C4" s="71" t="s">
        <v>88</v>
      </c>
      <c r="D4" s="2" t="s">
        <v>63</v>
      </c>
      <c r="E4" s="2" t="s">
        <v>106</v>
      </c>
      <c r="F4" s="72" t="s">
        <v>61</v>
      </c>
    </row>
    <row r="5" spans="1:6" ht="24">
      <c r="A5" s="1">
        <v>1</v>
      </c>
      <c r="B5" s="1" t="s">
        <v>19</v>
      </c>
      <c r="C5" s="61">
        <v>9</v>
      </c>
      <c r="D5" s="3">
        <v>70</v>
      </c>
      <c r="E5" s="3">
        <v>57.11</v>
      </c>
      <c r="F5" s="3">
        <f t="shared" ref="F5:F32" si="0">E5-D5</f>
        <v>-12.89</v>
      </c>
    </row>
    <row r="6" spans="1:6" ht="24">
      <c r="A6" s="1">
        <v>2</v>
      </c>
      <c r="B6" s="1" t="s">
        <v>25</v>
      </c>
      <c r="C6" s="61">
        <v>22</v>
      </c>
      <c r="D6" s="3">
        <v>54.33</v>
      </c>
      <c r="E6" s="3">
        <v>52.27</v>
      </c>
      <c r="F6" s="3">
        <f t="shared" si="0"/>
        <v>-2.0599999999999952</v>
      </c>
    </row>
    <row r="7" spans="1:6" ht="24">
      <c r="A7" s="1">
        <v>3</v>
      </c>
      <c r="B7" s="1" t="s">
        <v>22</v>
      </c>
      <c r="C7" s="61">
        <v>10</v>
      </c>
      <c r="D7" s="3">
        <v>45.56</v>
      </c>
      <c r="E7" s="3">
        <v>52.2</v>
      </c>
      <c r="F7" s="3">
        <f t="shared" si="0"/>
        <v>6.6400000000000006</v>
      </c>
    </row>
    <row r="8" spans="1:6" ht="24">
      <c r="A8" s="1">
        <v>4</v>
      </c>
      <c r="B8" s="1" t="s">
        <v>8</v>
      </c>
      <c r="C8" s="61">
        <v>12</v>
      </c>
      <c r="D8" s="3">
        <v>45.33</v>
      </c>
      <c r="E8" s="3">
        <v>52</v>
      </c>
      <c r="F8" s="3">
        <f t="shared" si="0"/>
        <v>6.6700000000000017</v>
      </c>
    </row>
    <row r="9" spans="1:6" ht="24">
      <c r="A9" s="1">
        <v>5</v>
      </c>
      <c r="B9" s="1" t="s">
        <v>12</v>
      </c>
      <c r="C9" s="61">
        <v>5</v>
      </c>
      <c r="D9" s="3">
        <v>43.6</v>
      </c>
      <c r="E9" s="3">
        <v>50</v>
      </c>
      <c r="F9" s="3">
        <f t="shared" si="0"/>
        <v>6.3999999999999986</v>
      </c>
    </row>
    <row r="10" spans="1:6" ht="24">
      <c r="A10" s="1">
        <v>6</v>
      </c>
      <c r="B10" s="1" t="s">
        <v>23</v>
      </c>
      <c r="C10" s="61">
        <v>10</v>
      </c>
      <c r="D10" s="3">
        <v>51.45</v>
      </c>
      <c r="E10" s="3">
        <v>49</v>
      </c>
      <c r="F10" s="3">
        <f t="shared" si="0"/>
        <v>-2.4500000000000028</v>
      </c>
    </row>
    <row r="11" spans="1:6" ht="24">
      <c r="A11" s="1">
        <v>7</v>
      </c>
      <c r="B11" s="1" t="s">
        <v>4</v>
      </c>
      <c r="C11" s="61">
        <v>15</v>
      </c>
      <c r="D11" s="3">
        <v>47.75</v>
      </c>
      <c r="E11" s="3">
        <v>48.13</v>
      </c>
      <c r="F11" s="3">
        <f t="shared" si="0"/>
        <v>0.38000000000000256</v>
      </c>
    </row>
    <row r="12" spans="1:6" ht="24">
      <c r="A12" s="1">
        <v>8</v>
      </c>
      <c r="B12" s="1" t="s">
        <v>6</v>
      </c>
      <c r="C12" s="61">
        <v>16</v>
      </c>
      <c r="D12" s="3">
        <v>45.67</v>
      </c>
      <c r="E12" s="3">
        <v>47.38</v>
      </c>
      <c r="F12" s="3">
        <f t="shared" si="0"/>
        <v>1.7100000000000009</v>
      </c>
    </row>
    <row r="13" spans="1:6" ht="24">
      <c r="A13" s="1">
        <v>9</v>
      </c>
      <c r="B13" s="1" t="s">
        <v>24</v>
      </c>
      <c r="C13" s="61">
        <v>13</v>
      </c>
      <c r="D13" s="3">
        <v>53.67</v>
      </c>
      <c r="E13" s="3">
        <v>47.08</v>
      </c>
      <c r="F13" s="3">
        <f t="shared" si="0"/>
        <v>-6.5900000000000034</v>
      </c>
    </row>
    <row r="14" spans="1:6" ht="24">
      <c r="A14" s="1">
        <v>10</v>
      </c>
      <c r="B14" s="1" t="s">
        <v>2</v>
      </c>
      <c r="C14" s="61">
        <v>18</v>
      </c>
      <c r="D14" s="3">
        <v>50.43</v>
      </c>
      <c r="E14" s="3">
        <v>47</v>
      </c>
      <c r="F14" s="3">
        <f t="shared" si="0"/>
        <v>-3.4299999999999997</v>
      </c>
    </row>
    <row r="15" spans="1:6" ht="24">
      <c r="A15" s="1">
        <v>11</v>
      </c>
      <c r="B15" s="1" t="s">
        <v>18</v>
      </c>
      <c r="C15" s="61">
        <v>14</v>
      </c>
      <c r="D15" s="3">
        <v>42.44</v>
      </c>
      <c r="E15" s="3">
        <v>46.14</v>
      </c>
      <c r="F15" s="3">
        <f t="shared" si="0"/>
        <v>3.7000000000000028</v>
      </c>
    </row>
    <row r="16" spans="1:6" ht="24">
      <c r="A16" s="1">
        <v>12</v>
      </c>
      <c r="B16" s="1" t="s">
        <v>1</v>
      </c>
      <c r="C16" s="61">
        <v>8</v>
      </c>
      <c r="D16" s="3">
        <v>48</v>
      </c>
      <c r="E16" s="3">
        <v>46</v>
      </c>
      <c r="F16" s="3">
        <f t="shared" si="0"/>
        <v>-2</v>
      </c>
    </row>
    <row r="17" spans="1:6" ht="24">
      <c r="A17" s="1">
        <v>13</v>
      </c>
      <c r="B17" s="1" t="s">
        <v>16</v>
      </c>
      <c r="C17" s="61">
        <v>7</v>
      </c>
      <c r="D17" s="3">
        <v>46.55</v>
      </c>
      <c r="E17" s="3">
        <v>44.57</v>
      </c>
      <c r="F17" s="3">
        <f t="shared" si="0"/>
        <v>-1.9799999999999969</v>
      </c>
    </row>
    <row r="18" spans="1:6" ht="24">
      <c r="A18" s="1">
        <v>14</v>
      </c>
      <c r="B18" s="1" t="s">
        <v>14</v>
      </c>
      <c r="C18" s="61">
        <v>25</v>
      </c>
      <c r="D18" s="3">
        <v>49.29</v>
      </c>
      <c r="E18" s="3">
        <v>44.56</v>
      </c>
      <c r="F18" s="3">
        <f t="shared" si="0"/>
        <v>-4.7299999999999969</v>
      </c>
    </row>
    <row r="19" spans="1:6" ht="24">
      <c r="A19" s="1">
        <v>15</v>
      </c>
      <c r="B19" s="1" t="s">
        <v>9</v>
      </c>
      <c r="C19" s="61">
        <v>17</v>
      </c>
      <c r="D19" s="3">
        <v>41.43</v>
      </c>
      <c r="E19" s="3">
        <v>44.47</v>
      </c>
      <c r="F19" s="3">
        <f t="shared" si="0"/>
        <v>3.0399999999999991</v>
      </c>
    </row>
    <row r="20" spans="1:6" ht="24">
      <c r="A20" s="1">
        <v>16</v>
      </c>
      <c r="B20" s="1" t="s">
        <v>0</v>
      </c>
      <c r="C20" s="61">
        <v>17</v>
      </c>
      <c r="D20" s="3">
        <v>51.41</v>
      </c>
      <c r="E20" s="3">
        <v>44.12</v>
      </c>
      <c r="F20" s="3">
        <f t="shared" si="0"/>
        <v>-7.2899999999999991</v>
      </c>
    </row>
    <row r="21" spans="1:6" ht="24">
      <c r="A21" s="1">
        <v>17</v>
      </c>
      <c r="B21" s="1" t="s">
        <v>15</v>
      </c>
      <c r="C21" s="61">
        <v>14</v>
      </c>
      <c r="D21" s="3">
        <v>44</v>
      </c>
      <c r="E21" s="3">
        <v>42.86</v>
      </c>
      <c r="F21" s="3">
        <f t="shared" si="0"/>
        <v>-1.1400000000000006</v>
      </c>
    </row>
    <row r="22" spans="1:6" ht="24">
      <c r="A22" s="1">
        <v>18</v>
      </c>
      <c r="B22" s="1" t="s">
        <v>21</v>
      </c>
      <c r="C22" s="61">
        <v>8</v>
      </c>
      <c r="D22" s="3">
        <v>44</v>
      </c>
      <c r="E22" s="3">
        <v>42.25</v>
      </c>
      <c r="F22" s="3">
        <f t="shared" si="0"/>
        <v>-1.75</v>
      </c>
    </row>
    <row r="23" spans="1:6" ht="24">
      <c r="A23" s="1">
        <v>19</v>
      </c>
      <c r="B23" s="1" t="s">
        <v>27</v>
      </c>
      <c r="C23" s="61">
        <v>9</v>
      </c>
      <c r="D23" s="3">
        <v>54.89</v>
      </c>
      <c r="E23" s="3">
        <v>42.22</v>
      </c>
      <c r="F23" s="3">
        <f t="shared" si="0"/>
        <v>-12.670000000000002</v>
      </c>
    </row>
    <row r="24" spans="1:6" ht="24">
      <c r="A24" s="1">
        <v>20</v>
      </c>
      <c r="B24" s="1" t="s">
        <v>7</v>
      </c>
      <c r="C24" s="61">
        <v>36</v>
      </c>
      <c r="D24" s="3">
        <v>46.07</v>
      </c>
      <c r="E24" s="3">
        <v>41.78</v>
      </c>
      <c r="F24" s="3">
        <f t="shared" si="0"/>
        <v>-4.2899999999999991</v>
      </c>
    </row>
    <row r="25" spans="1:6" ht="24">
      <c r="A25" s="1">
        <v>21</v>
      </c>
      <c r="B25" s="1" t="s">
        <v>13</v>
      </c>
      <c r="C25" s="61">
        <v>18</v>
      </c>
      <c r="D25" s="3">
        <v>40.89</v>
      </c>
      <c r="E25" s="3">
        <v>41.33</v>
      </c>
      <c r="F25" s="3">
        <f t="shared" si="0"/>
        <v>0.43999999999999773</v>
      </c>
    </row>
    <row r="26" spans="1:6" ht="24">
      <c r="A26" s="1">
        <v>22</v>
      </c>
      <c r="B26" s="1" t="s">
        <v>5</v>
      </c>
      <c r="C26" s="61">
        <v>37</v>
      </c>
      <c r="D26" s="3">
        <v>45.78</v>
      </c>
      <c r="E26" s="3">
        <v>40.92</v>
      </c>
      <c r="F26" s="3">
        <f t="shared" si="0"/>
        <v>-4.8599999999999994</v>
      </c>
    </row>
    <row r="27" spans="1:6" ht="24">
      <c r="A27" s="1">
        <v>23</v>
      </c>
      <c r="B27" s="1" t="s">
        <v>20</v>
      </c>
      <c r="C27" s="61">
        <v>4</v>
      </c>
      <c r="D27" s="3">
        <v>32.67</v>
      </c>
      <c r="E27" s="3">
        <v>40.5</v>
      </c>
      <c r="F27" s="3">
        <f t="shared" si="0"/>
        <v>7.8299999999999983</v>
      </c>
    </row>
    <row r="28" spans="1:6" ht="24">
      <c r="A28" s="1">
        <v>24</v>
      </c>
      <c r="B28" s="1" t="s">
        <v>26</v>
      </c>
      <c r="C28" s="61">
        <v>15</v>
      </c>
      <c r="D28" s="3">
        <v>41.47</v>
      </c>
      <c r="E28" s="3">
        <v>39.869999999999997</v>
      </c>
      <c r="F28" s="3">
        <f t="shared" si="0"/>
        <v>-1.6000000000000014</v>
      </c>
    </row>
    <row r="29" spans="1:6" ht="24">
      <c r="A29" s="1">
        <v>25</v>
      </c>
      <c r="B29" s="1" t="s">
        <v>3</v>
      </c>
      <c r="C29" s="61">
        <v>12</v>
      </c>
      <c r="D29" s="3">
        <v>45.8</v>
      </c>
      <c r="E29" s="3">
        <v>39.33</v>
      </c>
      <c r="F29" s="3">
        <f t="shared" si="0"/>
        <v>-6.4699999999999989</v>
      </c>
    </row>
    <row r="30" spans="1:6" ht="24">
      <c r="A30" s="1">
        <v>26</v>
      </c>
      <c r="B30" s="1" t="s">
        <v>10</v>
      </c>
      <c r="C30" s="61">
        <v>11</v>
      </c>
      <c r="D30" s="3">
        <v>38.4</v>
      </c>
      <c r="E30" s="3">
        <v>39.270000000000003</v>
      </c>
      <c r="F30" s="3">
        <f t="shared" si="0"/>
        <v>0.87000000000000455</v>
      </c>
    </row>
    <row r="31" spans="1:6" ht="24">
      <c r="A31" s="1">
        <v>27</v>
      </c>
      <c r="B31" s="1" t="s">
        <v>17</v>
      </c>
      <c r="C31" s="61">
        <v>4</v>
      </c>
      <c r="D31" s="3">
        <v>44.67</v>
      </c>
      <c r="E31" s="3">
        <v>38</v>
      </c>
      <c r="F31" s="3">
        <f t="shared" si="0"/>
        <v>-6.6700000000000017</v>
      </c>
    </row>
    <row r="32" spans="1:6" ht="24">
      <c r="A32" s="1">
        <v>28</v>
      </c>
      <c r="B32" s="1" t="s">
        <v>11</v>
      </c>
      <c r="C32" s="61">
        <v>0</v>
      </c>
      <c r="D32" s="3">
        <v>44</v>
      </c>
      <c r="E32" s="3">
        <v>0</v>
      </c>
      <c r="F32" s="3">
        <f t="shared" si="0"/>
        <v>-44</v>
      </c>
    </row>
    <row r="33" spans="1:6" ht="24">
      <c r="A33" s="73"/>
      <c r="B33" s="73"/>
      <c r="C33" s="73"/>
      <c r="D33" s="74"/>
      <c r="E33" s="75"/>
      <c r="F33" s="75"/>
    </row>
    <row r="34" spans="1:6" ht="24">
      <c r="A34" s="97" t="s">
        <v>113</v>
      </c>
      <c r="B34" s="97"/>
      <c r="C34" s="97"/>
      <c r="D34" s="97"/>
      <c r="E34" s="97"/>
      <c r="F34" s="97"/>
    </row>
    <row r="35" spans="1:6" ht="24">
      <c r="A35" s="97" t="s">
        <v>87</v>
      </c>
      <c r="B35" s="97"/>
      <c r="C35" s="97"/>
      <c r="D35" s="97"/>
      <c r="E35" s="97"/>
      <c r="F35" s="97"/>
    </row>
    <row r="36" spans="1:6" ht="24">
      <c r="A36" s="108" t="s">
        <v>118</v>
      </c>
      <c r="B36" s="108"/>
      <c r="C36" s="108"/>
      <c r="D36" s="108"/>
      <c r="E36" s="108"/>
      <c r="F36" s="108"/>
    </row>
    <row r="37" spans="1:6" ht="24">
      <c r="A37" s="2" t="s">
        <v>36</v>
      </c>
      <c r="B37" s="2" t="s">
        <v>30</v>
      </c>
      <c r="C37" s="71" t="s">
        <v>88</v>
      </c>
      <c r="D37" s="2" t="s">
        <v>63</v>
      </c>
      <c r="E37" s="2" t="s">
        <v>106</v>
      </c>
      <c r="F37" s="72" t="s">
        <v>61</v>
      </c>
    </row>
    <row r="38" spans="1:6" ht="24">
      <c r="A38" s="1">
        <v>1</v>
      </c>
      <c r="B38" s="1" t="s">
        <v>20</v>
      </c>
      <c r="C38" s="61">
        <v>4</v>
      </c>
      <c r="D38" s="3">
        <v>32.67</v>
      </c>
      <c r="E38" s="3">
        <v>40.5</v>
      </c>
      <c r="F38" s="3">
        <f t="shared" ref="F38:F65" si="1">E38-D38</f>
        <v>7.8299999999999983</v>
      </c>
    </row>
    <row r="39" spans="1:6" ht="24">
      <c r="A39" s="1">
        <v>2</v>
      </c>
      <c r="B39" s="1" t="s">
        <v>8</v>
      </c>
      <c r="C39" s="61">
        <v>12</v>
      </c>
      <c r="D39" s="3">
        <v>45.33</v>
      </c>
      <c r="E39" s="3">
        <v>52</v>
      </c>
      <c r="F39" s="3">
        <f t="shared" si="1"/>
        <v>6.6700000000000017</v>
      </c>
    </row>
    <row r="40" spans="1:6" ht="24">
      <c r="A40" s="1">
        <v>3</v>
      </c>
      <c r="B40" s="1" t="s">
        <v>22</v>
      </c>
      <c r="C40" s="61">
        <v>10</v>
      </c>
      <c r="D40" s="3">
        <v>45.56</v>
      </c>
      <c r="E40" s="3">
        <v>52.2</v>
      </c>
      <c r="F40" s="3">
        <f t="shared" si="1"/>
        <v>6.6400000000000006</v>
      </c>
    </row>
    <row r="41" spans="1:6" ht="24">
      <c r="A41" s="1">
        <v>4</v>
      </c>
      <c r="B41" s="1" t="s">
        <v>12</v>
      </c>
      <c r="C41" s="61">
        <v>5</v>
      </c>
      <c r="D41" s="3">
        <v>43.6</v>
      </c>
      <c r="E41" s="3">
        <v>50</v>
      </c>
      <c r="F41" s="3">
        <f t="shared" si="1"/>
        <v>6.3999999999999986</v>
      </c>
    </row>
    <row r="42" spans="1:6" ht="24">
      <c r="A42" s="1">
        <v>5</v>
      </c>
      <c r="B42" s="1" t="s">
        <v>18</v>
      </c>
      <c r="C42" s="61">
        <v>14</v>
      </c>
      <c r="D42" s="3">
        <v>42.44</v>
      </c>
      <c r="E42" s="3">
        <v>46.14</v>
      </c>
      <c r="F42" s="3">
        <f t="shared" si="1"/>
        <v>3.7000000000000028</v>
      </c>
    </row>
    <row r="43" spans="1:6" ht="24">
      <c r="A43" s="1">
        <v>6</v>
      </c>
      <c r="B43" s="1" t="s">
        <v>9</v>
      </c>
      <c r="C43" s="61">
        <v>17</v>
      </c>
      <c r="D43" s="3">
        <v>41.43</v>
      </c>
      <c r="E43" s="3">
        <v>44.47</v>
      </c>
      <c r="F43" s="3">
        <f t="shared" si="1"/>
        <v>3.0399999999999991</v>
      </c>
    </row>
    <row r="44" spans="1:6" ht="24">
      <c r="A44" s="1">
        <v>7</v>
      </c>
      <c r="B44" s="1" t="s">
        <v>6</v>
      </c>
      <c r="C44" s="61">
        <v>16</v>
      </c>
      <c r="D44" s="3">
        <v>45.67</v>
      </c>
      <c r="E44" s="3">
        <v>47.38</v>
      </c>
      <c r="F44" s="3">
        <f t="shared" si="1"/>
        <v>1.7100000000000009</v>
      </c>
    </row>
    <row r="45" spans="1:6" ht="24">
      <c r="A45" s="1">
        <v>8</v>
      </c>
      <c r="B45" s="1" t="s">
        <v>10</v>
      </c>
      <c r="C45" s="61">
        <v>11</v>
      </c>
      <c r="D45" s="3">
        <v>38.4</v>
      </c>
      <c r="E45" s="3">
        <v>39.270000000000003</v>
      </c>
      <c r="F45" s="3">
        <f t="shared" si="1"/>
        <v>0.87000000000000455</v>
      </c>
    </row>
    <row r="46" spans="1:6" ht="24">
      <c r="A46" s="1">
        <v>9</v>
      </c>
      <c r="B46" s="1" t="s">
        <v>13</v>
      </c>
      <c r="C46" s="61">
        <v>18</v>
      </c>
      <c r="D46" s="3">
        <v>40.89</v>
      </c>
      <c r="E46" s="3">
        <v>41.33</v>
      </c>
      <c r="F46" s="3">
        <f t="shared" si="1"/>
        <v>0.43999999999999773</v>
      </c>
    </row>
    <row r="47" spans="1:6" ht="24">
      <c r="A47" s="1">
        <v>10</v>
      </c>
      <c r="B47" s="1" t="s">
        <v>4</v>
      </c>
      <c r="C47" s="61">
        <v>15</v>
      </c>
      <c r="D47" s="3">
        <v>47.75</v>
      </c>
      <c r="E47" s="3">
        <v>48.13</v>
      </c>
      <c r="F47" s="3">
        <f t="shared" si="1"/>
        <v>0.38000000000000256</v>
      </c>
    </row>
    <row r="48" spans="1:6" ht="24">
      <c r="A48" s="1">
        <v>11</v>
      </c>
      <c r="B48" s="1" t="s">
        <v>15</v>
      </c>
      <c r="C48" s="61">
        <v>14</v>
      </c>
      <c r="D48" s="3">
        <v>44</v>
      </c>
      <c r="E48" s="3">
        <v>42.86</v>
      </c>
      <c r="F48" s="3">
        <f t="shared" si="1"/>
        <v>-1.1400000000000006</v>
      </c>
    </row>
    <row r="49" spans="1:6" ht="24">
      <c r="A49" s="1">
        <v>12</v>
      </c>
      <c r="B49" s="1" t="s">
        <v>26</v>
      </c>
      <c r="C49" s="61">
        <v>15</v>
      </c>
      <c r="D49" s="3">
        <v>41.47</v>
      </c>
      <c r="E49" s="3">
        <v>39.869999999999997</v>
      </c>
      <c r="F49" s="3">
        <f t="shared" si="1"/>
        <v>-1.6000000000000014</v>
      </c>
    </row>
    <row r="50" spans="1:6" ht="24">
      <c r="A50" s="1">
        <v>13</v>
      </c>
      <c r="B50" s="1" t="s">
        <v>21</v>
      </c>
      <c r="C50" s="61">
        <v>8</v>
      </c>
      <c r="D50" s="3">
        <v>44</v>
      </c>
      <c r="E50" s="3">
        <v>42.25</v>
      </c>
      <c r="F50" s="3">
        <f t="shared" si="1"/>
        <v>-1.75</v>
      </c>
    </row>
    <row r="51" spans="1:6" ht="24">
      <c r="A51" s="1">
        <v>14</v>
      </c>
      <c r="B51" s="1" t="s">
        <v>16</v>
      </c>
      <c r="C51" s="61">
        <v>7</v>
      </c>
      <c r="D51" s="3">
        <v>46.55</v>
      </c>
      <c r="E51" s="3">
        <v>44.57</v>
      </c>
      <c r="F51" s="3">
        <f t="shared" si="1"/>
        <v>-1.9799999999999969</v>
      </c>
    </row>
    <row r="52" spans="1:6" ht="24">
      <c r="A52" s="1">
        <v>15</v>
      </c>
      <c r="B52" s="1" t="s">
        <v>1</v>
      </c>
      <c r="C52" s="61">
        <v>8</v>
      </c>
      <c r="D52" s="3">
        <v>48</v>
      </c>
      <c r="E52" s="3">
        <v>46</v>
      </c>
      <c r="F52" s="3">
        <f t="shared" si="1"/>
        <v>-2</v>
      </c>
    </row>
    <row r="53" spans="1:6" ht="24">
      <c r="A53" s="1">
        <v>16</v>
      </c>
      <c r="B53" s="1" t="s">
        <v>25</v>
      </c>
      <c r="C53" s="61">
        <v>22</v>
      </c>
      <c r="D53" s="3">
        <v>54.33</v>
      </c>
      <c r="E53" s="3">
        <v>52.27</v>
      </c>
      <c r="F53" s="3">
        <f t="shared" si="1"/>
        <v>-2.0599999999999952</v>
      </c>
    </row>
    <row r="54" spans="1:6" ht="24">
      <c r="A54" s="1">
        <v>17</v>
      </c>
      <c r="B54" s="1" t="s">
        <v>23</v>
      </c>
      <c r="C54" s="61">
        <v>10</v>
      </c>
      <c r="D54" s="3">
        <v>51.45</v>
      </c>
      <c r="E54" s="3">
        <v>49</v>
      </c>
      <c r="F54" s="3">
        <f t="shared" si="1"/>
        <v>-2.4500000000000028</v>
      </c>
    </row>
    <row r="55" spans="1:6" ht="24">
      <c r="A55" s="1">
        <v>18</v>
      </c>
      <c r="B55" s="1" t="s">
        <v>2</v>
      </c>
      <c r="C55" s="61">
        <v>18</v>
      </c>
      <c r="D55" s="3">
        <v>50.43</v>
      </c>
      <c r="E55" s="3">
        <v>47</v>
      </c>
      <c r="F55" s="3">
        <f t="shared" si="1"/>
        <v>-3.4299999999999997</v>
      </c>
    </row>
    <row r="56" spans="1:6" ht="24">
      <c r="A56" s="1">
        <v>19</v>
      </c>
      <c r="B56" s="1" t="s">
        <v>7</v>
      </c>
      <c r="C56" s="61">
        <v>36</v>
      </c>
      <c r="D56" s="3">
        <v>46.07</v>
      </c>
      <c r="E56" s="3">
        <v>41.78</v>
      </c>
      <c r="F56" s="3">
        <f t="shared" si="1"/>
        <v>-4.2899999999999991</v>
      </c>
    </row>
    <row r="57" spans="1:6" ht="24">
      <c r="A57" s="1">
        <v>20</v>
      </c>
      <c r="B57" s="1" t="s">
        <v>14</v>
      </c>
      <c r="C57" s="61">
        <v>25</v>
      </c>
      <c r="D57" s="3">
        <v>49.29</v>
      </c>
      <c r="E57" s="3">
        <v>44.56</v>
      </c>
      <c r="F57" s="3">
        <f t="shared" si="1"/>
        <v>-4.7299999999999969</v>
      </c>
    </row>
    <row r="58" spans="1:6" ht="24">
      <c r="A58" s="1">
        <v>21</v>
      </c>
      <c r="B58" s="1" t="s">
        <v>5</v>
      </c>
      <c r="C58" s="61">
        <v>37</v>
      </c>
      <c r="D58" s="3">
        <v>45.78</v>
      </c>
      <c r="E58" s="3">
        <v>40.92</v>
      </c>
      <c r="F58" s="3">
        <f t="shared" si="1"/>
        <v>-4.8599999999999994</v>
      </c>
    </row>
    <row r="59" spans="1:6" ht="24">
      <c r="A59" s="1">
        <v>22</v>
      </c>
      <c r="B59" s="1" t="s">
        <v>3</v>
      </c>
      <c r="C59" s="61">
        <v>12</v>
      </c>
      <c r="D59" s="3">
        <v>45.8</v>
      </c>
      <c r="E59" s="3">
        <v>39.33</v>
      </c>
      <c r="F59" s="3">
        <f t="shared" si="1"/>
        <v>-6.4699999999999989</v>
      </c>
    </row>
    <row r="60" spans="1:6" ht="24">
      <c r="A60" s="1">
        <v>23</v>
      </c>
      <c r="B60" s="1" t="s">
        <v>24</v>
      </c>
      <c r="C60" s="61">
        <v>13</v>
      </c>
      <c r="D60" s="3">
        <v>53.67</v>
      </c>
      <c r="E60" s="3">
        <v>47.08</v>
      </c>
      <c r="F60" s="3">
        <f t="shared" si="1"/>
        <v>-6.5900000000000034</v>
      </c>
    </row>
    <row r="61" spans="1:6" ht="24">
      <c r="A61" s="1">
        <v>24</v>
      </c>
      <c r="B61" s="1" t="s">
        <v>17</v>
      </c>
      <c r="C61" s="61">
        <v>4</v>
      </c>
      <c r="D61" s="3">
        <v>44.67</v>
      </c>
      <c r="E61" s="3">
        <v>38</v>
      </c>
      <c r="F61" s="3">
        <f t="shared" si="1"/>
        <v>-6.6700000000000017</v>
      </c>
    </row>
    <row r="62" spans="1:6" ht="24">
      <c r="A62" s="1">
        <v>25</v>
      </c>
      <c r="B62" s="1" t="s">
        <v>0</v>
      </c>
      <c r="C62" s="61">
        <v>17</v>
      </c>
      <c r="D62" s="3">
        <v>51.41</v>
      </c>
      <c r="E62" s="3">
        <v>44.12</v>
      </c>
      <c r="F62" s="3">
        <f t="shared" si="1"/>
        <v>-7.2899999999999991</v>
      </c>
    </row>
    <row r="63" spans="1:6" ht="24">
      <c r="A63" s="1">
        <v>26</v>
      </c>
      <c r="B63" s="1" t="s">
        <v>27</v>
      </c>
      <c r="C63" s="61">
        <v>9</v>
      </c>
      <c r="D63" s="3">
        <v>54.89</v>
      </c>
      <c r="E63" s="3">
        <v>42.22</v>
      </c>
      <c r="F63" s="3">
        <f t="shared" si="1"/>
        <v>-12.670000000000002</v>
      </c>
    </row>
    <row r="64" spans="1:6" ht="24">
      <c r="A64" s="1">
        <v>27</v>
      </c>
      <c r="B64" s="1" t="s">
        <v>19</v>
      </c>
      <c r="C64" s="61">
        <v>9</v>
      </c>
      <c r="D64" s="3">
        <v>70</v>
      </c>
      <c r="E64" s="3">
        <v>57.11</v>
      </c>
      <c r="F64" s="3">
        <f t="shared" si="1"/>
        <v>-12.89</v>
      </c>
    </row>
    <row r="65" spans="1:6" ht="24">
      <c r="A65" s="1">
        <v>28</v>
      </c>
      <c r="B65" s="1" t="s">
        <v>11</v>
      </c>
      <c r="C65" s="61">
        <v>0</v>
      </c>
      <c r="D65" s="3">
        <v>44</v>
      </c>
      <c r="E65" s="3">
        <v>0</v>
      </c>
      <c r="F65" s="3">
        <f t="shared" si="1"/>
        <v>-44</v>
      </c>
    </row>
  </sheetData>
  <sortState ref="B38:F65">
    <sortCondition descending="1" ref="F38:F65"/>
  </sortState>
  <mergeCells count="6">
    <mergeCell ref="A3:F3"/>
    <mergeCell ref="A36:F36"/>
    <mergeCell ref="A1:F1"/>
    <mergeCell ref="A2:F2"/>
    <mergeCell ref="A34:F34"/>
    <mergeCell ref="A35:F35"/>
  </mergeCell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U30"/>
  <sheetViews>
    <sheetView zoomScale="136" zoomScaleNormal="136" workbookViewId="0">
      <selection activeCell="AE10" sqref="AE10"/>
    </sheetView>
  </sheetViews>
  <sheetFormatPr defaultColWidth="1.625" defaultRowHeight="18"/>
  <cols>
    <col min="1" max="1" width="2.625" customWidth="1"/>
    <col min="2" max="2" width="23.125" customWidth="1"/>
    <col min="3" max="3" width="3.125" style="64" bestFit="1" customWidth="1"/>
    <col min="4" max="4" width="4.5" style="64" customWidth="1"/>
    <col min="5" max="5" width="2.625" style="64" customWidth="1"/>
    <col min="6" max="6" width="4.25" style="64" bestFit="1" customWidth="1"/>
    <col min="7" max="7" width="2.625" style="64" customWidth="1"/>
    <col min="8" max="8" width="4.75" style="64" bestFit="1" customWidth="1"/>
    <col min="9" max="9" width="2.625" style="64" customWidth="1"/>
    <col min="10" max="10" width="4.25" style="64" bestFit="1" customWidth="1"/>
    <col min="11" max="11" width="2.625" style="64" customWidth="1"/>
    <col min="12" max="12" width="4.25" style="64" bestFit="1" customWidth="1"/>
    <col min="13" max="13" width="2.625" style="64" customWidth="1"/>
    <col min="14" max="14" width="4.25" style="64" bestFit="1" customWidth="1"/>
    <col min="15" max="15" width="2.625" style="64" customWidth="1"/>
    <col min="16" max="16" width="4.25" style="64" bestFit="1" customWidth="1"/>
    <col min="17" max="17" width="2.625" style="64" customWidth="1"/>
    <col min="18" max="18" width="5" style="64" bestFit="1" customWidth="1"/>
    <col min="19" max="19" width="2.625" style="64" customWidth="1"/>
    <col min="20" max="20" width="4" style="64" customWidth="1"/>
    <col min="21" max="21" width="2.625" style="33" customWidth="1"/>
  </cols>
  <sheetData>
    <row r="1" spans="1:21" ht="24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</row>
    <row r="2" spans="1:21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</row>
    <row r="3" spans="1:21" ht="24">
      <c r="A3" s="2" t="s">
        <v>36</v>
      </c>
      <c r="B3" s="2" t="s">
        <v>30</v>
      </c>
      <c r="C3" s="76" t="s">
        <v>44</v>
      </c>
      <c r="D3" s="76" t="s">
        <v>45</v>
      </c>
      <c r="E3" s="76" t="s">
        <v>36</v>
      </c>
      <c r="F3" s="76" t="s">
        <v>32</v>
      </c>
      <c r="G3" s="76" t="s">
        <v>36</v>
      </c>
      <c r="H3" s="76" t="s">
        <v>46</v>
      </c>
      <c r="I3" s="76" t="s">
        <v>36</v>
      </c>
      <c r="J3" s="76" t="s">
        <v>47</v>
      </c>
      <c r="K3" s="76" t="s">
        <v>36</v>
      </c>
      <c r="L3" s="76" t="s">
        <v>48</v>
      </c>
      <c r="M3" s="76" t="s">
        <v>36</v>
      </c>
      <c r="N3" s="76" t="s">
        <v>49</v>
      </c>
      <c r="O3" s="76" t="s">
        <v>36</v>
      </c>
      <c r="P3" s="76" t="s">
        <v>38</v>
      </c>
      <c r="Q3" s="76" t="s">
        <v>36</v>
      </c>
      <c r="R3" s="76" t="s">
        <v>50</v>
      </c>
      <c r="S3" s="76" t="s">
        <v>36</v>
      </c>
      <c r="T3" s="76" t="s">
        <v>130</v>
      </c>
      <c r="U3" s="76" t="s">
        <v>36</v>
      </c>
    </row>
    <row r="4" spans="1:21" ht="24">
      <c r="A4" s="1">
        <v>1</v>
      </c>
      <c r="B4" s="1" t="s">
        <v>25</v>
      </c>
      <c r="C4" s="63">
        <v>22</v>
      </c>
      <c r="D4" s="17">
        <v>42.62</v>
      </c>
      <c r="E4" s="79">
        <v>2</v>
      </c>
      <c r="F4" s="17">
        <v>57.55</v>
      </c>
      <c r="G4" s="79">
        <v>1</v>
      </c>
      <c r="H4" s="17">
        <v>32.36</v>
      </c>
      <c r="I4" s="79">
        <v>1</v>
      </c>
      <c r="J4" s="17">
        <v>36.51</v>
      </c>
      <c r="K4" s="79">
        <v>2</v>
      </c>
      <c r="L4" s="17">
        <v>50.18</v>
      </c>
      <c r="M4" s="79">
        <v>2</v>
      </c>
      <c r="N4" s="17">
        <v>69.09</v>
      </c>
      <c r="O4" s="80">
        <v>4</v>
      </c>
      <c r="P4" s="17">
        <v>48.07</v>
      </c>
      <c r="Q4" s="79">
        <v>2</v>
      </c>
      <c r="R4" s="17">
        <v>52.27</v>
      </c>
      <c r="S4" s="79">
        <v>2</v>
      </c>
      <c r="T4" s="17">
        <f t="shared" ref="T4:T30" si="0">(D4+F4+H4+J4+L4+N4+P4+R4)/8</f>
        <v>48.58124999999999</v>
      </c>
      <c r="U4" s="82">
        <v>1</v>
      </c>
    </row>
    <row r="5" spans="1:21" ht="24">
      <c r="A5" s="1">
        <v>2</v>
      </c>
      <c r="B5" s="1" t="s">
        <v>19</v>
      </c>
      <c r="C5" s="63">
        <v>9</v>
      </c>
      <c r="D5" s="17">
        <v>39.08</v>
      </c>
      <c r="E5" s="80">
        <v>5</v>
      </c>
      <c r="F5" s="17">
        <v>56.67</v>
      </c>
      <c r="G5" s="79">
        <v>2</v>
      </c>
      <c r="H5" s="17">
        <v>22.22</v>
      </c>
      <c r="I5" s="81">
        <v>25</v>
      </c>
      <c r="J5" s="17">
        <v>33.6</v>
      </c>
      <c r="K5" s="80">
        <v>3</v>
      </c>
      <c r="L5" s="17">
        <v>52.67</v>
      </c>
      <c r="M5" s="79">
        <v>1</v>
      </c>
      <c r="N5" s="17">
        <v>72.78</v>
      </c>
      <c r="O5" s="79">
        <v>1</v>
      </c>
      <c r="P5" s="17">
        <v>46.11</v>
      </c>
      <c r="Q5" s="80">
        <v>3</v>
      </c>
      <c r="R5" s="17">
        <v>57.11</v>
      </c>
      <c r="S5" s="79">
        <v>1</v>
      </c>
      <c r="T5" s="17">
        <f t="shared" si="0"/>
        <v>47.53</v>
      </c>
      <c r="U5" s="82">
        <v>2</v>
      </c>
    </row>
    <row r="6" spans="1:21" ht="24">
      <c r="A6" s="1">
        <v>3</v>
      </c>
      <c r="B6" s="1" t="s">
        <v>22</v>
      </c>
      <c r="C6" s="63">
        <v>10</v>
      </c>
      <c r="D6" s="17">
        <v>40.53</v>
      </c>
      <c r="E6" s="80">
        <v>3</v>
      </c>
      <c r="F6" s="17">
        <v>52.2</v>
      </c>
      <c r="G6" s="80">
        <v>4</v>
      </c>
      <c r="H6" s="17">
        <v>29.8</v>
      </c>
      <c r="I6" s="80">
        <v>3</v>
      </c>
      <c r="J6" s="17">
        <v>31.12</v>
      </c>
      <c r="K6" s="80">
        <v>6</v>
      </c>
      <c r="L6" s="17">
        <v>47</v>
      </c>
      <c r="M6" s="80">
        <v>4</v>
      </c>
      <c r="N6" s="17">
        <v>69.5</v>
      </c>
      <c r="O6" s="80">
        <v>3</v>
      </c>
      <c r="P6" s="17">
        <v>45</v>
      </c>
      <c r="Q6" s="80">
        <v>5</v>
      </c>
      <c r="R6" s="17">
        <v>52.2</v>
      </c>
      <c r="S6" s="80">
        <v>3</v>
      </c>
      <c r="T6" s="17">
        <f t="shared" si="0"/>
        <v>45.918749999999996</v>
      </c>
      <c r="U6" s="85">
        <v>3</v>
      </c>
    </row>
    <row r="7" spans="1:21" ht="24">
      <c r="A7" s="1">
        <v>4</v>
      </c>
      <c r="B7" s="1" t="s">
        <v>23</v>
      </c>
      <c r="C7" s="63">
        <v>10</v>
      </c>
      <c r="D7" s="17">
        <v>37.15</v>
      </c>
      <c r="E7" s="80">
        <v>11</v>
      </c>
      <c r="F7" s="17">
        <v>49.8</v>
      </c>
      <c r="G7" s="80">
        <v>10</v>
      </c>
      <c r="H7" s="17">
        <v>30.2</v>
      </c>
      <c r="I7" s="79">
        <v>2</v>
      </c>
      <c r="J7" s="17">
        <v>32.880000000000003</v>
      </c>
      <c r="K7" s="80">
        <v>4</v>
      </c>
      <c r="L7" s="17">
        <v>47.6</v>
      </c>
      <c r="M7" s="80">
        <v>3</v>
      </c>
      <c r="N7" s="17">
        <v>71</v>
      </c>
      <c r="O7" s="79">
        <v>2</v>
      </c>
      <c r="P7" s="17">
        <v>42.75</v>
      </c>
      <c r="Q7" s="80">
        <v>9</v>
      </c>
      <c r="R7" s="17">
        <v>49</v>
      </c>
      <c r="S7" s="80">
        <v>6</v>
      </c>
      <c r="T7" s="17">
        <f t="shared" si="0"/>
        <v>45.047499999999999</v>
      </c>
      <c r="U7" s="85">
        <v>4</v>
      </c>
    </row>
    <row r="8" spans="1:21" ht="24">
      <c r="A8" s="1">
        <v>5</v>
      </c>
      <c r="B8" s="1" t="s">
        <v>8</v>
      </c>
      <c r="C8" s="63">
        <v>12</v>
      </c>
      <c r="D8" s="17">
        <v>43.75</v>
      </c>
      <c r="E8" s="79">
        <v>1</v>
      </c>
      <c r="F8" s="17">
        <v>51.5</v>
      </c>
      <c r="G8" s="80">
        <v>7</v>
      </c>
      <c r="H8" s="17">
        <v>23.5</v>
      </c>
      <c r="I8" s="81">
        <v>24</v>
      </c>
      <c r="J8" s="17">
        <v>31.8</v>
      </c>
      <c r="K8" s="80">
        <v>5</v>
      </c>
      <c r="L8" s="17">
        <v>42</v>
      </c>
      <c r="M8" s="80">
        <v>8</v>
      </c>
      <c r="N8" s="17">
        <v>66.67</v>
      </c>
      <c r="O8" s="80">
        <v>6</v>
      </c>
      <c r="P8" s="17">
        <v>48.54</v>
      </c>
      <c r="Q8" s="79">
        <v>1</v>
      </c>
      <c r="R8" s="17">
        <v>52</v>
      </c>
      <c r="S8" s="80">
        <v>4</v>
      </c>
      <c r="T8" s="17">
        <f t="shared" si="0"/>
        <v>44.970000000000006</v>
      </c>
      <c r="U8" s="85">
        <v>5</v>
      </c>
    </row>
    <row r="9" spans="1:21" ht="24">
      <c r="A9" s="1">
        <v>6</v>
      </c>
      <c r="B9" s="1" t="s">
        <v>12</v>
      </c>
      <c r="C9" s="63">
        <v>5</v>
      </c>
      <c r="D9" s="17">
        <v>39.020000000000003</v>
      </c>
      <c r="E9" s="80">
        <v>6</v>
      </c>
      <c r="F9" s="17">
        <v>50</v>
      </c>
      <c r="G9" s="80">
        <v>9</v>
      </c>
      <c r="H9" s="17">
        <v>26.4</v>
      </c>
      <c r="I9" s="80">
        <v>12</v>
      </c>
      <c r="J9" s="17">
        <v>37.44</v>
      </c>
      <c r="K9" s="79">
        <v>1</v>
      </c>
      <c r="L9" s="17">
        <v>45.6</v>
      </c>
      <c r="M9" s="80">
        <v>5</v>
      </c>
      <c r="N9" s="17">
        <v>60</v>
      </c>
      <c r="O9" s="81">
        <v>15</v>
      </c>
      <c r="P9" s="17">
        <v>46</v>
      </c>
      <c r="Q9" s="80">
        <v>4</v>
      </c>
      <c r="R9" s="17">
        <v>50</v>
      </c>
      <c r="S9" s="80">
        <v>5</v>
      </c>
      <c r="T9" s="17">
        <f t="shared" si="0"/>
        <v>44.307500000000005</v>
      </c>
      <c r="U9" s="85">
        <v>6</v>
      </c>
    </row>
    <row r="10" spans="1:21" ht="24">
      <c r="A10" s="1">
        <v>7</v>
      </c>
      <c r="B10" s="1" t="s">
        <v>24</v>
      </c>
      <c r="C10" s="63">
        <v>13</v>
      </c>
      <c r="D10" s="17">
        <v>38.950000000000003</v>
      </c>
      <c r="E10" s="80">
        <v>7</v>
      </c>
      <c r="F10" s="17">
        <v>50.15</v>
      </c>
      <c r="G10" s="80">
        <v>8</v>
      </c>
      <c r="H10" s="17">
        <v>26.62</v>
      </c>
      <c r="I10" s="80">
        <v>10</v>
      </c>
      <c r="J10" s="17">
        <v>26.58</v>
      </c>
      <c r="K10" s="81">
        <v>12</v>
      </c>
      <c r="L10" s="17">
        <v>45.23</v>
      </c>
      <c r="M10" s="80">
        <v>6</v>
      </c>
      <c r="N10" s="17">
        <v>59.62</v>
      </c>
      <c r="O10" s="81">
        <v>17</v>
      </c>
      <c r="P10" s="17">
        <v>43.85</v>
      </c>
      <c r="Q10" s="80">
        <v>8</v>
      </c>
      <c r="R10" s="17">
        <v>47.08</v>
      </c>
      <c r="S10" s="80">
        <v>9</v>
      </c>
      <c r="T10" s="17">
        <f t="shared" si="0"/>
        <v>42.26</v>
      </c>
      <c r="U10" s="85">
        <v>7</v>
      </c>
    </row>
    <row r="11" spans="1:21" ht="24">
      <c r="A11" s="1">
        <v>8</v>
      </c>
      <c r="B11" s="1" t="s">
        <v>6</v>
      </c>
      <c r="C11" s="63">
        <v>16</v>
      </c>
      <c r="D11" s="17">
        <v>39.19</v>
      </c>
      <c r="E11" s="80">
        <v>4</v>
      </c>
      <c r="F11" s="17">
        <v>49.25</v>
      </c>
      <c r="G11" s="80">
        <v>11</v>
      </c>
      <c r="H11" s="17">
        <v>26.88</v>
      </c>
      <c r="I11" s="80">
        <v>8</v>
      </c>
      <c r="J11" s="17">
        <v>27.6</v>
      </c>
      <c r="K11" s="80">
        <v>9</v>
      </c>
      <c r="L11" s="17">
        <v>39.880000000000003</v>
      </c>
      <c r="M11" s="80">
        <v>10</v>
      </c>
      <c r="N11" s="17">
        <v>62.97</v>
      </c>
      <c r="O11" s="80">
        <v>9</v>
      </c>
      <c r="P11" s="17">
        <v>41.25</v>
      </c>
      <c r="Q11" s="80">
        <v>11</v>
      </c>
      <c r="R11" s="17">
        <v>47.38</v>
      </c>
      <c r="S11" s="80">
        <v>8</v>
      </c>
      <c r="T11" s="17">
        <f t="shared" si="0"/>
        <v>41.8</v>
      </c>
      <c r="U11" s="85">
        <v>8</v>
      </c>
    </row>
    <row r="12" spans="1:21" ht="24">
      <c r="A12" s="1">
        <v>9</v>
      </c>
      <c r="B12" s="1" t="s">
        <v>2</v>
      </c>
      <c r="C12" s="63">
        <v>18</v>
      </c>
      <c r="D12" s="17">
        <v>38.590000000000003</v>
      </c>
      <c r="E12" s="80">
        <v>8</v>
      </c>
      <c r="F12" s="17">
        <v>51.56</v>
      </c>
      <c r="G12" s="80">
        <v>6</v>
      </c>
      <c r="H12" s="17">
        <v>25.56</v>
      </c>
      <c r="I12" s="81">
        <v>15</v>
      </c>
      <c r="J12" s="17">
        <v>26.22</v>
      </c>
      <c r="K12" s="81">
        <v>15</v>
      </c>
      <c r="L12" s="17">
        <v>41.11</v>
      </c>
      <c r="M12" s="80">
        <v>9</v>
      </c>
      <c r="N12" s="17">
        <v>60.83</v>
      </c>
      <c r="O12" s="80">
        <v>10</v>
      </c>
      <c r="P12" s="17">
        <v>40</v>
      </c>
      <c r="Q12" s="81">
        <v>15</v>
      </c>
      <c r="R12" s="17">
        <v>47</v>
      </c>
      <c r="S12" s="80">
        <v>10</v>
      </c>
      <c r="T12" s="17">
        <f t="shared" si="0"/>
        <v>41.358750000000001</v>
      </c>
      <c r="U12" s="85">
        <v>9</v>
      </c>
    </row>
    <row r="13" spans="1:21" ht="24">
      <c r="A13" s="1">
        <v>10</v>
      </c>
      <c r="B13" s="1" t="s">
        <v>4</v>
      </c>
      <c r="C13" s="63">
        <v>15</v>
      </c>
      <c r="D13" s="17">
        <v>38.18</v>
      </c>
      <c r="E13" s="80">
        <v>10</v>
      </c>
      <c r="F13" s="17">
        <v>52.4</v>
      </c>
      <c r="G13" s="80">
        <v>3</v>
      </c>
      <c r="H13" s="17">
        <v>26.8</v>
      </c>
      <c r="I13" s="80">
        <v>9</v>
      </c>
      <c r="J13" s="17">
        <v>23.89</v>
      </c>
      <c r="K13" s="81">
        <v>23</v>
      </c>
      <c r="L13" s="17">
        <v>36.799999999999997</v>
      </c>
      <c r="M13" s="81">
        <v>19</v>
      </c>
      <c r="N13" s="17">
        <v>60.5</v>
      </c>
      <c r="O13" s="80">
        <v>13</v>
      </c>
      <c r="P13" s="17">
        <v>41.67</v>
      </c>
      <c r="Q13" s="80">
        <v>10</v>
      </c>
      <c r="R13" s="17">
        <v>48.13</v>
      </c>
      <c r="S13" s="80">
        <v>7</v>
      </c>
      <c r="T13" s="17">
        <f t="shared" si="0"/>
        <v>41.046250000000001</v>
      </c>
      <c r="U13" s="85">
        <v>10</v>
      </c>
    </row>
    <row r="14" spans="1:21" ht="24">
      <c r="A14" s="1">
        <v>11</v>
      </c>
      <c r="B14" s="1" t="s">
        <v>0</v>
      </c>
      <c r="C14" s="63">
        <v>17</v>
      </c>
      <c r="D14" s="17">
        <v>36.51</v>
      </c>
      <c r="E14" s="80">
        <v>13</v>
      </c>
      <c r="F14" s="17">
        <v>46.35</v>
      </c>
      <c r="G14" s="81">
        <v>19</v>
      </c>
      <c r="H14" s="17">
        <v>25.76</v>
      </c>
      <c r="I14" s="81">
        <v>13</v>
      </c>
      <c r="J14" s="17">
        <v>29.6</v>
      </c>
      <c r="K14" s="80">
        <v>7</v>
      </c>
      <c r="L14" s="17">
        <v>37.53</v>
      </c>
      <c r="M14" s="81">
        <v>16</v>
      </c>
      <c r="N14" s="17">
        <v>60.74</v>
      </c>
      <c r="O14" s="80">
        <v>11</v>
      </c>
      <c r="P14" s="17">
        <v>44.26</v>
      </c>
      <c r="Q14" s="80">
        <v>6</v>
      </c>
      <c r="R14" s="17">
        <v>44.12</v>
      </c>
      <c r="S14" s="81">
        <v>16</v>
      </c>
      <c r="T14" s="17">
        <f t="shared" si="0"/>
        <v>40.608750000000001</v>
      </c>
      <c r="U14" s="85">
        <v>11</v>
      </c>
    </row>
    <row r="15" spans="1:21" ht="24">
      <c r="A15" s="1">
        <v>12</v>
      </c>
      <c r="B15" s="1" t="s">
        <v>9</v>
      </c>
      <c r="C15" s="63">
        <v>17</v>
      </c>
      <c r="D15" s="17">
        <v>36.75</v>
      </c>
      <c r="E15" s="80">
        <v>12</v>
      </c>
      <c r="F15" s="17">
        <v>47.88</v>
      </c>
      <c r="G15" s="81">
        <v>14</v>
      </c>
      <c r="H15" s="17">
        <v>25.18</v>
      </c>
      <c r="I15" s="81">
        <v>17</v>
      </c>
      <c r="J15" s="17">
        <v>26.07</v>
      </c>
      <c r="K15" s="81">
        <v>16</v>
      </c>
      <c r="L15" s="17">
        <v>38.94</v>
      </c>
      <c r="M15" s="81">
        <v>12</v>
      </c>
      <c r="N15" s="17">
        <v>63.82</v>
      </c>
      <c r="O15" s="80">
        <v>7</v>
      </c>
      <c r="P15" s="17">
        <v>40.74</v>
      </c>
      <c r="Q15" s="81">
        <v>12</v>
      </c>
      <c r="R15" s="17">
        <v>44.47</v>
      </c>
      <c r="S15" s="81">
        <v>15</v>
      </c>
      <c r="T15" s="17">
        <f t="shared" si="0"/>
        <v>40.481250000000003</v>
      </c>
      <c r="U15" s="85">
        <v>12</v>
      </c>
    </row>
    <row r="16" spans="1:21" ht="24">
      <c r="A16" s="1">
        <v>13</v>
      </c>
      <c r="B16" s="1" t="s">
        <v>14</v>
      </c>
      <c r="C16" s="63">
        <v>25</v>
      </c>
      <c r="D16" s="17">
        <v>33.56</v>
      </c>
      <c r="E16" s="81">
        <v>19</v>
      </c>
      <c r="F16" s="17">
        <v>47.76</v>
      </c>
      <c r="G16" s="81">
        <v>15</v>
      </c>
      <c r="H16" s="17">
        <v>25.68</v>
      </c>
      <c r="I16" s="81">
        <v>14</v>
      </c>
      <c r="J16" s="17">
        <v>28.7</v>
      </c>
      <c r="K16" s="80">
        <v>8</v>
      </c>
      <c r="L16" s="17">
        <v>39.36</v>
      </c>
      <c r="M16" s="80">
        <v>11</v>
      </c>
      <c r="N16" s="17">
        <v>58.4</v>
      </c>
      <c r="O16" s="81">
        <v>19</v>
      </c>
      <c r="P16" s="17">
        <v>40</v>
      </c>
      <c r="Q16" s="81">
        <v>16</v>
      </c>
      <c r="R16" s="17">
        <v>44.56</v>
      </c>
      <c r="S16" s="81">
        <v>14</v>
      </c>
      <c r="T16" s="17">
        <f t="shared" si="0"/>
        <v>39.752500000000005</v>
      </c>
      <c r="U16" s="84">
        <v>13</v>
      </c>
    </row>
    <row r="17" spans="1:21" ht="24">
      <c r="A17" s="1">
        <v>14</v>
      </c>
      <c r="B17" s="1" t="s">
        <v>16</v>
      </c>
      <c r="C17" s="63">
        <v>7</v>
      </c>
      <c r="D17" s="17">
        <v>32.97</v>
      </c>
      <c r="E17" s="81">
        <v>24</v>
      </c>
      <c r="F17" s="17">
        <v>42.29</v>
      </c>
      <c r="G17" s="78">
        <v>27</v>
      </c>
      <c r="H17" s="17">
        <v>29.43</v>
      </c>
      <c r="I17" s="80">
        <v>4</v>
      </c>
      <c r="J17" s="17">
        <v>26.97</v>
      </c>
      <c r="K17" s="81">
        <v>11</v>
      </c>
      <c r="L17" s="17">
        <v>37.71</v>
      </c>
      <c r="M17" s="81">
        <v>15</v>
      </c>
      <c r="N17" s="17">
        <v>60.71</v>
      </c>
      <c r="O17" s="80">
        <v>12</v>
      </c>
      <c r="P17" s="17">
        <v>39.29</v>
      </c>
      <c r="Q17" s="81">
        <v>17</v>
      </c>
      <c r="R17" s="17">
        <v>44.57</v>
      </c>
      <c r="S17" s="81">
        <v>13</v>
      </c>
      <c r="T17" s="17">
        <f t="shared" si="0"/>
        <v>39.2425</v>
      </c>
      <c r="U17" s="84">
        <v>14</v>
      </c>
    </row>
    <row r="18" spans="1:21" ht="24">
      <c r="A18" s="1">
        <v>15</v>
      </c>
      <c r="B18" s="1" t="s">
        <v>15</v>
      </c>
      <c r="C18" s="63">
        <v>14</v>
      </c>
      <c r="D18" s="17">
        <v>35.340000000000003</v>
      </c>
      <c r="E18" s="81">
        <v>16</v>
      </c>
      <c r="F18" s="17">
        <v>48.29</v>
      </c>
      <c r="G18" s="80">
        <v>12</v>
      </c>
      <c r="H18" s="17">
        <v>25.29</v>
      </c>
      <c r="I18" s="81">
        <v>16</v>
      </c>
      <c r="J18" s="17">
        <v>24.55</v>
      </c>
      <c r="K18" s="81">
        <v>21</v>
      </c>
      <c r="L18" s="17">
        <v>38.43</v>
      </c>
      <c r="M18" s="81">
        <v>13</v>
      </c>
      <c r="N18" s="17">
        <v>60</v>
      </c>
      <c r="O18" s="81">
        <v>16</v>
      </c>
      <c r="P18" s="17">
        <v>37.5</v>
      </c>
      <c r="Q18" s="81">
        <v>23</v>
      </c>
      <c r="R18" s="17">
        <v>42.86</v>
      </c>
      <c r="S18" s="81">
        <v>17</v>
      </c>
      <c r="T18" s="17">
        <f t="shared" si="0"/>
        <v>39.032499999999999</v>
      </c>
      <c r="U18" s="84">
        <v>15</v>
      </c>
    </row>
    <row r="19" spans="1:21" ht="24">
      <c r="A19" s="1">
        <v>16</v>
      </c>
      <c r="B19" s="1" t="s">
        <v>18</v>
      </c>
      <c r="C19" s="63">
        <v>14</v>
      </c>
      <c r="D19" s="17">
        <v>36.090000000000003</v>
      </c>
      <c r="E19" s="80">
        <v>14</v>
      </c>
      <c r="F19" s="17">
        <v>48.14</v>
      </c>
      <c r="G19" s="81">
        <v>13</v>
      </c>
      <c r="H19" s="17">
        <v>29.29</v>
      </c>
      <c r="I19" s="80">
        <v>5</v>
      </c>
      <c r="J19" s="17">
        <v>26.29</v>
      </c>
      <c r="K19" s="81">
        <v>14</v>
      </c>
      <c r="L19" s="17">
        <v>36.57</v>
      </c>
      <c r="M19" s="81">
        <v>20</v>
      </c>
      <c r="N19" s="17">
        <v>55.71</v>
      </c>
      <c r="O19" s="81">
        <v>23</v>
      </c>
      <c r="P19" s="17">
        <v>33.75</v>
      </c>
      <c r="Q19" s="78">
        <v>27</v>
      </c>
      <c r="R19" s="17">
        <v>46.14</v>
      </c>
      <c r="S19" s="80">
        <v>11</v>
      </c>
      <c r="T19" s="17">
        <f t="shared" si="0"/>
        <v>38.997500000000002</v>
      </c>
      <c r="U19" s="84">
        <v>16</v>
      </c>
    </row>
    <row r="20" spans="1:21" ht="24">
      <c r="A20" s="1">
        <v>17</v>
      </c>
      <c r="B20" s="1" t="s">
        <v>3</v>
      </c>
      <c r="C20" s="63">
        <v>12</v>
      </c>
      <c r="D20" s="17">
        <v>31.04</v>
      </c>
      <c r="E20" s="78">
        <v>26</v>
      </c>
      <c r="F20" s="17">
        <v>47.33</v>
      </c>
      <c r="G20" s="81">
        <v>17</v>
      </c>
      <c r="H20" s="17">
        <v>24.17</v>
      </c>
      <c r="I20" s="81">
        <v>21</v>
      </c>
      <c r="J20" s="17">
        <v>24.93</v>
      </c>
      <c r="K20" s="81">
        <v>18</v>
      </c>
      <c r="L20" s="17">
        <v>42.5</v>
      </c>
      <c r="M20" s="80">
        <v>7</v>
      </c>
      <c r="N20" s="17">
        <v>58.33</v>
      </c>
      <c r="O20" s="81">
        <v>20</v>
      </c>
      <c r="P20" s="17">
        <v>40.42</v>
      </c>
      <c r="Q20" s="81">
        <v>14</v>
      </c>
      <c r="R20" s="17">
        <v>39.33</v>
      </c>
      <c r="S20" s="81">
        <v>25</v>
      </c>
      <c r="T20" s="17">
        <f t="shared" si="0"/>
        <v>38.506250000000001</v>
      </c>
      <c r="U20" s="84">
        <v>17</v>
      </c>
    </row>
    <row r="21" spans="1:21" ht="24">
      <c r="A21" s="1">
        <v>18</v>
      </c>
      <c r="B21" s="1" t="s">
        <v>13</v>
      </c>
      <c r="C21" s="63">
        <v>18</v>
      </c>
      <c r="D21" s="17">
        <v>33.4</v>
      </c>
      <c r="E21" s="81">
        <v>20</v>
      </c>
      <c r="F21" s="17">
        <v>44.11</v>
      </c>
      <c r="G21" s="81">
        <v>24</v>
      </c>
      <c r="H21" s="17">
        <v>25</v>
      </c>
      <c r="I21" s="81">
        <v>18</v>
      </c>
      <c r="J21" s="17">
        <v>24.76</v>
      </c>
      <c r="K21" s="81">
        <v>20</v>
      </c>
      <c r="L21" s="17">
        <v>38.11</v>
      </c>
      <c r="M21" s="81">
        <v>14</v>
      </c>
      <c r="N21" s="17">
        <v>56.25</v>
      </c>
      <c r="O21" s="81">
        <v>22</v>
      </c>
      <c r="P21" s="17">
        <v>44.17</v>
      </c>
      <c r="Q21" s="80">
        <v>7</v>
      </c>
      <c r="R21" s="17">
        <v>41.33</v>
      </c>
      <c r="S21" s="81">
        <v>21</v>
      </c>
      <c r="T21" s="17">
        <f t="shared" si="0"/>
        <v>38.391249999999999</v>
      </c>
      <c r="U21" s="84">
        <v>18</v>
      </c>
    </row>
    <row r="22" spans="1:21" ht="24">
      <c r="A22" s="1">
        <v>19</v>
      </c>
      <c r="B22" s="1" t="s">
        <v>17</v>
      </c>
      <c r="C22" s="63">
        <v>4</v>
      </c>
      <c r="D22" s="17">
        <v>33.03</v>
      </c>
      <c r="E22" s="81">
        <v>23</v>
      </c>
      <c r="F22" s="17">
        <v>47</v>
      </c>
      <c r="G22" s="81">
        <v>18</v>
      </c>
      <c r="H22" s="17">
        <v>20</v>
      </c>
      <c r="I22" s="78">
        <v>27</v>
      </c>
      <c r="J22" s="17">
        <v>26.4</v>
      </c>
      <c r="K22" s="81">
        <v>13</v>
      </c>
      <c r="L22" s="17">
        <v>37</v>
      </c>
      <c r="M22" s="81">
        <v>17</v>
      </c>
      <c r="N22" s="17">
        <v>67.5</v>
      </c>
      <c r="O22" s="80">
        <v>5</v>
      </c>
      <c r="P22" s="17">
        <v>36.25</v>
      </c>
      <c r="Q22" s="81">
        <v>24</v>
      </c>
      <c r="R22" s="17">
        <v>38</v>
      </c>
      <c r="S22" s="78">
        <v>27</v>
      </c>
      <c r="T22" s="17">
        <f t="shared" si="0"/>
        <v>38.147500000000001</v>
      </c>
      <c r="U22" s="84">
        <v>19</v>
      </c>
    </row>
    <row r="23" spans="1:21" ht="24">
      <c r="A23" s="1">
        <v>20</v>
      </c>
      <c r="B23" s="1" t="s">
        <v>21</v>
      </c>
      <c r="C23" s="63">
        <v>8</v>
      </c>
      <c r="D23" s="17">
        <v>32.21</v>
      </c>
      <c r="E23" s="81">
        <v>25</v>
      </c>
      <c r="F23" s="17">
        <v>47.75</v>
      </c>
      <c r="G23" s="81">
        <v>16</v>
      </c>
      <c r="H23" s="17">
        <v>26.5</v>
      </c>
      <c r="I23" s="80">
        <v>11</v>
      </c>
      <c r="J23" s="17">
        <v>22.8</v>
      </c>
      <c r="K23" s="81">
        <v>24</v>
      </c>
      <c r="L23" s="17">
        <v>32.5</v>
      </c>
      <c r="M23" s="78">
        <v>26</v>
      </c>
      <c r="N23" s="17">
        <v>60.31</v>
      </c>
      <c r="O23" s="80">
        <v>14</v>
      </c>
      <c r="P23" s="17">
        <v>40.630000000000003</v>
      </c>
      <c r="Q23" s="81">
        <v>13</v>
      </c>
      <c r="R23" s="17">
        <v>42.25</v>
      </c>
      <c r="S23" s="81">
        <v>18</v>
      </c>
      <c r="T23" s="17">
        <f t="shared" si="0"/>
        <v>38.118750000000006</v>
      </c>
      <c r="U23" s="84">
        <v>20</v>
      </c>
    </row>
    <row r="24" spans="1:21" ht="24">
      <c r="A24" s="1">
        <v>21</v>
      </c>
      <c r="B24" s="1" t="s">
        <v>1</v>
      </c>
      <c r="C24" s="63">
        <v>8</v>
      </c>
      <c r="D24" s="17">
        <v>34.950000000000003</v>
      </c>
      <c r="E24" s="81">
        <v>17</v>
      </c>
      <c r="F24" s="17">
        <v>51.75</v>
      </c>
      <c r="G24" s="80">
        <v>5</v>
      </c>
      <c r="H24" s="17">
        <v>23.75</v>
      </c>
      <c r="I24" s="81">
        <v>23</v>
      </c>
      <c r="J24" s="17">
        <v>21.2</v>
      </c>
      <c r="K24" s="78">
        <v>26</v>
      </c>
      <c r="L24" s="17">
        <v>31</v>
      </c>
      <c r="M24" s="78">
        <v>27</v>
      </c>
      <c r="N24" s="17">
        <v>59.38</v>
      </c>
      <c r="O24" s="81">
        <v>18</v>
      </c>
      <c r="P24" s="17">
        <v>36.25</v>
      </c>
      <c r="Q24" s="81">
        <v>25</v>
      </c>
      <c r="R24" s="17">
        <v>46</v>
      </c>
      <c r="S24" s="80">
        <v>12</v>
      </c>
      <c r="T24" s="17">
        <f t="shared" si="0"/>
        <v>38.034999999999997</v>
      </c>
      <c r="U24" s="84">
        <v>21</v>
      </c>
    </row>
    <row r="25" spans="1:21" ht="24">
      <c r="A25" s="1">
        <v>22</v>
      </c>
      <c r="B25" s="1" t="s">
        <v>27</v>
      </c>
      <c r="C25" s="63">
        <v>9</v>
      </c>
      <c r="D25" s="17">
        <v>38.51</v>
      </c>
      <c r="E25" s="80">
        <v>9</v>
      </c>
      <c r="F25" s="17">
        <v>44.89</v>
      </c>
      <c r="G25" s="81">
        <v>23</v>
      </c>
      <c r="H25" s="17">
        <v>24.44</v>
      </c>
      <c r="I25" s="81">
        <v>20</v>
      </c>
      <c r="J25" s="17">
        <v>17.78</v>
      </c>
      <c r="K25" s="78">
        <v>27</v>
      </c>
      <c r="L25" s="17">
        <v>33.78</v>
      </c>
      <c r="M25" s="81">
        <v>24</v>
      </c>
      <c r="N25" s="17">
        <v>63.06</v>
      </c>
      <c r="O25" s="80">
        <v>8</v>
      </c>
      <c r="P25" s="17">
        <v>38.61</v>
      </c>
      <c r="Q25" s="81">
        <v>18</v>
      </c>
      <c r="R25" s="17">
        <v>42.22</v>
      </c>
      <c r="S25" s="81">
        <v>19</v>
      </c>
      <c r="T25" s="17">
        <f t="shared" si="0"/>
        <v>37.911249999999995</v>
      </c>
      <c r="U25" s="84">
        <v>22</v>
      </c>
    </row>
    <row r="26" spans="1:21" ht="24">
      <c r="A26" s="1">
        <v>23</v>
      </c>
      <c r="B26" s="1" t="s">
        <v>7</v>
      </c>
      <c r="C26" s="63">
        <v>36</v>
      </c>
      <c r="D26" s="17">
        <v>34.31</v>
      </c>
      <c r="E26" s="81">
        <v>18</v>
      </c>
      <c r="F26" s="17">
        <v>45.11</v>
      </c>
      <c r="G26" s="81">
        <v>21</v>
      </c>
      <c r="H26" s="17">
        <v>26.89</v>
      </c>
      <c r="I26" s="80">
        <v>7</v>
      </c>
      <c r="J26" s="17">
        <v>24.82</v>
      </c>
      <c r="K26" s="81">
        <v>19</v>
      </c>
      <c r="L26" s="17">
        <v>34.39</v>
      </c>
      <c r="M26" s="81">
        <v>23</v>
      </c>
      <c r="N26" s="17">
        <v>53.54</v>
      </c>
      <c r="O26" s="78">
        <v>26</v>
      </c>
      <c r="P26" s="17">
        <v>38.26</v>
      </c>
      <c r="Q26" s="81">
        <v>21</v>
      </c>
      <c r="R26" s="17">
        <v>41.78</v>
      </c>
      <c r="S26" s="81">
        <v>20</v>
      </c>
      <c r="T26" s="17">
        <f t="shared" si="0"/>
        <v>37.387500000000003</v>
      </c>
      <c r="U26" s="84">
        <v>23</v>
      </c>
    </row>
    <row r="27" spans="1:21" ht="24">
      <c r="A27" s="1">
        <v>24</v>
      </c>
      <c r="B27" s="1" t="s">
        <v>20</v>
      </c>
      <c r="C27" s="63">
        <v>4</v>
      </c>
      <c r="D27" s="17">
        <v>35.729999999999997</v>
      </c>
      <c r="E27" s="81">
        <v>15</v>
      </c>
      <c r="F27" s="17">
        <v>45</v>
      </c>
      <c r="G27" s="81">
        <v>22</v>
      </c>
      <c r="H27" s="17">
        <v>29</v>
      </c>
      <c r="I27" s="80">
        <v>6</v>
      </c>
      <c r="J27" s="17">
        <v>24</v>
      </c>
      <c r="K27" s="81">
        <v>22</v>
      </c>
      <c r="L27" s="17">
        <v>37</v>
      </c>
      <c r="M27" s="81">
        <v>18</v>
      </c>
      <c r="N27" s="17">
        <v>48.75</v>
      </c>
      <c r="O27" s="78">
        <v>27</v>
      </c>
      <c r="P27" s="17">
        <v>38.130000000000003</v>
      </c>
      <c r="Q27" s="81">
        <v>22</v>
      </c>
      <c r="R27" s="17">
        <v>40.5</v>
      </c>
      <c r="S27" s="81">
        <v>23</v>
      </c>
      <c r="T27" s="17">
        <f t="shared" si="0"/>
        <v>37.263750000000002</v>
      </c>
      <c r="U27" s="84">
        <v>24</v>
      </c>
    </row>
    <row r="28" spans="1:21" ht="24">
      <c r="A28" s="1">
        <v>25</v>
      </c>
      <c r="B28" s="1" t="s">
        <v>5</v>
      </c>
      <c r="C28" s="63">
        <v>37</v>
      </c>
      <c r="D28" s="17">
        <v>33.119999999999997</v>
      </c>
      <c r="E28" s="81">
        <v>22</v>
      </c>
      <c r="F28" s="17">
        <v>44.11</v>
      </c>
      <c r="G28" s="81">
        <v>25</v>
      </c>
      <c r="H28" s="17">
        <v>24.65</v>
      </c>
      <c r="I28" s="81">
        <v>19</v>
      </c>
      <c r="J28" s="17">
        <v>25.84</v>
      </c>
      <c r="K28" s="81">
        <v>17</v>
      </c>
      <c r="L28" s="17">
        <v>34.92</v>
      </c>
      <c r="M28" s="81">
        <v>21</v>
      </c>
      <c r="N28" s="17">
        <v>55.61</v>
      </c>
      <c r="O28" s="81">
        <v>25</v>
      </c>
      <c r="P28" s="17">
        <v>38.450000000000003</v>
      </c>
      <c r="Q28" s="81">
        <v>19</v>
      </c>
      <c r="R28" s="17">
        <v>40.92</v>
      </c>
      <c r="S28" s="81">
        <v>22</v>
      </c>
      <c r="T28" s="17">
        <f t="shared" si="0"/>
        <v>37.202500000000001</v>
      </c>
      <c r="U28" s="84">
        <v>25</v>
      </c>
    </row>
    <row r="29" spans="1:21" ht="24">
      <c r="A29" s="1">
        <v>26</v>
      </c>
      <c r="B29" s="1" t="s">
        <v>26</v>
      </c>
      <c r="C29" s="63">
        <v>15</v>
      </c>
      <c r="D29" s="17">
        <v>30.1</v>
      </c>
      <c r="E29" s="78">
        <v>27</v>
      </c>
      <c r="F29" s="17">
        <v>45.47</v>
      </c>
      <c r="G29" s="81">
        <v>20</v>
      </c>
      <c r="H29" s="17">
        <v>23.87</v>
      </c>
      <c r="I29" s="81">
        <v>22</v>
      </c>
      <c r="J29" s="17">
        <v>27.2</v>
      </c>
      <c r="K29" s="80">
        <v>10</v>
      </c>
      <c r="L29" s="17">
        <v>34.67</v>
      </c>
      <c r="M29" s="81">
        <v>22</v>
      </c>
      <c r="N29" s="17">
        <v>56.33</v>
      </c>
      <c r="O29" s="81">
        <v>21</v>
      </c>
      <c r="P29" s="17">
        <v>34.67</v>
      </c>
      <c r="Q29" s="78">
        <v>26</v>
      </c>
      <c r="R29" s="17">
        <v>39.869999999999997</v>
      </c>
      <c r="S29" s="81">
        <v>24</v>
      </c>
      <c r="T29" s="17">
        <f t="shared" si="0"/>
        <v>36.522500000000001</v>
      </c>
      <c r="U29" s="83">
        <v>26</v>
      </c>
    </row>
    <row r="30" spans="1:21" ht="24">
      <c r="A30" s="1">
        <v>27</v>
      </c>
      <c r="B30" s="1" t="s">
        <v>10</v>
      </c>
      <c r="C30" s="63">
        <v>11</v>
      </c>
      <c r="D30" s="17">
        <v>33.22</v>
      </c>
      <c r="E30" s="81">
        <v>21</v>
      </c>
      <c r="F30" s="17">
        <v>42.55</v>
      </c>
      <c r="G30" s="78">
        <v>26</v>
      </c>
      <c r="H30" s="17">
        <v>20.55</v>
      </c>
      <c r="I30" s="78">
        <v>26</v>
      </c>
      <c r="J30" s="17">
        <v>22.11</v>
      </c>
      <c r="K30" s="81">
        <v>25</v>
      </c>
      <c r="L30" s="17">
        <v>33.64</v>
      </c>
      <c r="M30" s="81">
        <v>25</v>
      </c>
      <c r="N30" s="17">
        <v>55.68</v>
      </c>
      <c r="O30" s="81">
        <v>24</v>
      </c>
      <c r="P30" s="17">
        <v>38.409999999999997</v>
      </c>
      <c r="Q30" s="81">
        <v>20</v>
      </c>
      <c r="R30" s="17">
        <v>39.270000000000003</v>
      </c>
      <c r="S30" s="78">
        <v>26</v>
      </c>
      <c r="T30" s="17">
        <f t="shared" si="0"/>
        <v>35.678750000000001</v>
      </c>
      <c r="U30" s="83">
        <v>27</v>
      </c>
    </row>
  </sheetData>
  <mergeCells count="2">
    <mergeCell ref="A1:U1"/>
    <mergeCell ref="A2:U2"/>
  </mergeCells>
  <pageMargins left="0.25" right="0.25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V31"/>
  <sheetViews>
    <sheetView workbookViewId="0">
      <selection sqref="A1:S2"/>
    </sheetView>
  </sheetViews>
  <sheetFormatPr defaultColWidth="1.625" defaultRowHeight="18"/>
  <cols>
    <col min="1" max="1" width="9.875" bestFit="1" customWidth="1"/>
    <col min="2" max="2" width="4.875" bestFit="1" customWidth="1"/>
    <col min="3" max="3" width="23.75" bestFit="1" customWidth="1"/>
    <col min="4" max="4" width="3.125" style="64" bestFit="1" customWidth="1"/>
    <col min="5" max="5" width="4.25" style="64" bestFit="1" customWidth="1"/>
    <col min="6" max="6" width="3.625" style="64" customWidth="1"/>
    <col min="7" max="7" width="4.25" style="64" bestFit="1" customWidth="1"/>
    <col min="8" max="8" width="3.625" style="64" customWidth="1"/>
    <col min="9" max="9" width="4.75" style="64" bestFit="1" customWidth="1"/>
    <col min="10" max="10" width="3.625" style="64" customWidth="1"/>
    <col min="11" max="11" width="4.25" style="64" bestFit="1" customWidth="1"/>
    <col min="12" max="12" width="3.625" style="64" customWidth="1"/>
    <col min="13" max="13" width="4.25" style="64" bestFit="1" customWidth="1"/>
    <col min="14" max="14" width="3.625" style="64" customWidth="1"/>
    <col min="15" max="15" width="4.25" style="64" bestFit="1" customWidth="1"/>
    <col min="16" max="16" width="3.625" style="64" customWidth="1"/>
    <col min="17" max="17" width="4.25" style="64" bestFit="1" customWidth="1"/>
    <col min="18" max="18" width="3.625" style="64" customWidth="1"/>
    <col min="19" max="19" width="5" style="64" bestFit="1" customWidth="1"/>
    <col min="20" max="20" width="3.625" style="64" customWidth="1"/>
    <col min="21" max="21" width="5.75" style="64" bestFit="1" customWidth="1"/>
    <col min="22" max="22" width="3.625" style="33" customWidth="1"/>
  </cols>
  <sheetData>
    <row r="1" spans="1:22" ht="24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60"/>
    </row>
    <row r="2" spans="1:22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60"/>
    </row>
    <row r="3" spans="1:22" ht="24">
      <c r="A3" s="4"/>
      <c r="B3" s="4"/>
      <c r="C3" s="4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77"/>
    </row>
    <row r="4" spans="1:22" ht="24">
      <c r="A4" s="2" t="s">
        <v>28</v>
      </c>
      <c r="B4" s="2" t="s">
        <v>72</v>
      </c>
      <c r="C4" s="2" t="s">
        <v>30</v>
      </c>
      <c r="D4" s="59" t="s">
        <v>44</v>
      </c>
      <c r="E4" s="59" t="s">
        <v>45</v>
      </c>
      <c r="F4" s="59" t="s">
        <v>36</v>
      </c>
      <c r="G4" s="59" t="s">
        <v>32</v>
      </c>
      <c r="H4" s="59" t="s">
        <v>36</v>
      </c>
      <c r="I4" s="59" t="s">
        <v>46</v>
      </c>
      <c r="J4" s="59" t="s">
        <v>36</v>
      </c>
      <c r="K4" s="59" t="s">
        <v>47</v>
      </c>
      <c r="L4" s="59" t="s">
        <v>36</v>
      </c>
      <c r="M4" s="59" t="s">
        <v>48</v>
      </c>
      <c r="N4" s="59" t="s">
        <v>36</v>
      </c>
      <c r="O4" s="59" t="s">
        <v>49</v>
      </c>
      <c r="P4" s="59" t="s">
        <v>36</v>
      </c>
      <c r="Q4" s="59" t="s">
        <v>38</v>
      </c>
      <c r="R4" s="59" t="s">
        <v>36</v>
      </c>
      <c r="S4" s="59" t="s">
        <v>50</v>
      </c>
      <c r="T4" s="59" t="s">
        <v>36</v>
      </c>
      <c r="U4" s="59" t="s">
        <v>59</v>
      </c>
      <c r="V4" s="76" t="s">
        <v>36</v>
      </c>
    </row>
    <row r="5" spans="1:22" ht="24">
      <c r="A5" s="1">
        <v>5</v>
      </c>
      <c r="B5" s="1">
        <v>21</v>
      </c>
      <c r="C5" s="1" t="s">
        <v>25</v>
      </c>
      <c r="D5" s="63">
        <v>22</v>
      </c>
      <c r="E5" s="17">
        <v>42.62</v>
      </c>
      <c r="F5" s="79">
        <v>2</v>
      </c>
      <c r="G5" s="17">
        <v>57.55</v>
      </c>
      <c r="H5" s="79">
        <v>1</v>
      </c>
      <c r="I5" s="17">
        <v>32.36</v>
      </c>
      <c r="J5" s="79">
        <v>1</v>
      </c>
      <c r="K5" s="17">
        <v>36.51</v>
      </c>
      <c r="L5" s="79">
        <v>2</v>
      </c>
      <c r="M5" s="17">
        <v>50.18</v>
      </c>
      <c r="N5" s="79">
        <v>2</v>
      </c>
      <c r="O5" s="17">
        <v>69.09</v>
      </c>
      <c r="P5" s="80">
        <v>4</v>
      </c>
      <c r="Q5" s="17">
        <v>48.07</v>
      </c>
      <c r="R5" s="79">
        <v>2</v>
      </c>
      <c r="S5" s="17">
        <v>52.27</v>
      </c>
      <c r="T5" s="79">
        <v>2</v>
      </c>
      <c r="U5" s="17">
        <f t="shared" ref="U5:U31" si="0">(E5+G5+I5+K5+M5+O5+Q5+S5)/8</f>
        <v>48.58124999999999</v>
      </c>
      <c r="V5" s="82">
        <v>1</v>
      </c>
    </row>
    <row r="6" spans="1:22" ht="24">
      <c r="A6" s="1">
        <v>5</v>
      </c>
      <c r="B6" s="1">
        <v>28</v>
      </c>
      <c r="C6" s="1" t="s">
        <v>19</v>
      </c>
      <c r="D6" s="63">
        <v>9</v>
      </c>
      <c r="E6" s="17">
        <v>39.08</v>
      </c>
      <c r="F6" s="80">
        <v>5</v>
      </c>
      <c r="G6" s="17">
        <v>56.67</v>
      </c>
      <c r="H6" s="79">
        <v>2</v>
      </c>
      <c r="I6" s="17">
        <v>22.22</v>
      </c>
      <c r="J6" s="81">
        <v>25</v>
      </c>
      <c r="K6" s="17">
        <v>33.6</v>
      </c>
      <c r="L6" s="80">
        <v>3</v>
      </c>
      <c r="M6" s="17">
        <v>52.67</v>
      </c>
      <c r="N6" s="79">
        <v>1</v>
      </c>
      <c r="O6" s="17">
        <v>72.78</v>
      </c>
      <c r="P6" s="79">
        <v>1</v>
      </c>
      <c r="Q6" s="17">
        <v>46.11</v>
      </c>
      <c r="R6" s="80">
        <v>3</v>
      </c>
      <c r="S6" s="17">
        <v>57.11</v>
      </c>
      <c r="T6" s="79">
        <v>1</v>
      </c>
      <c r="U6" s="17">
        <f t="shared" si="0"/>
        <v>47.53</v>
      </c>
      <c r="V6" s="82">
        <v>2</v>
      </c>
    </row>
    <row r="7" spans="1:22" ht="24">
      <c r="A7" s="1">
        <v>5</v>
      </c>
      <c r="B7" s="1">
        <v>3</v>
      </c>
      <c r="C7" s="1" t="s">
        <v>22</v>
      </c>
      <c r="D7" s="63">
        <v>10</v>
      </c>
      <c r="E7" s="17">
        <v>40.53</v>
      </c>
      <c r="F7" s="80">
        <v>3</v>
      </c>
      <c r="G7" s="17">
        <v>52.2</v>
      </c>
      <c r="H7" s="80">
        <v>4</v>
      </c>
      <c r="I7" s="17">
        <v>29.8</v>
      </c>
      <c r="J7" s="80">
        <v>3</v>
      </c>
      <c r="K7" s="17">
        <v>31.12</v>
      </c>
      <c r="L7" s="80">
        <v>6</v>
      </c>
      <c r="M7" s="17">
        <v>47</v>
      </c>
      <c r="N7" s="80">
        <v>4</v>
      </c>
      <c r="O7" s="17">
        <v>69.5</v>
      </c>
      <c r="P7" s="80">
        <v>3</v>
      </c>
      <c r="Q7" s="17">
        <v>45</v>
      </c>
      <c r="R7" s="80">
        <v>5</v>
      </c>
      <c r="S7" s="17">
        <v>52.2</v>
      </c>
      <c r="T7" s="80">
        <v>3</v>
      </c>
      <c r="U7" s="17">
        <f t="shared" si="0"/>
        <v>45.918749999999996</v>
      </c>
      <c r="V7" s="85">
        <v>3</v>
      </c>
    </row>
    <row r="8" spans="1:22" ht="24">
      <c r="A8" s="1">
        <v>5</v>
      </c>
      <c r="B8" s="1">
        <v>9</v>
      </c>
      <c r="C8" s="1" t="s">
        <v>23</v>
      </c>
      <c r="D8" s="63">
        <v>10</v>
      </c>
      <c r="E8" s="17">
        <v>37.15</v>
      </c>
      <c r="F8" s="80">
        <v>11</v>
      </c>
      <c r="G8" s="17">
        <v>49.8</v>
      </c>
      <c r="H8" s="80">
        <v>10</v>
      </c>
      <c r="I8" s="17">
        <v>30.2</v>
      </c>
      <c r="J8" s="79">
        <v>2</v>
      </c>
      <c r="K8" s="17">
        <v>32.880000000000003</v>
      </c>
      <c r="L8" s="80">
        <v>4</v>
      </c>
      <c r="M8" s="17">
        <v>47.6</v>
      </c>
      <c r="N8" s="80">
        <v>3</v>
      </c>
      <c r="O8" s="17">
        <v>71</v>
      </c>
      <c r="P8" s="79">
        <v>2</v>
      </c>
      <c r="Q8" s="17">
        <v>42.75</v>
      </c>
      <c r="R8" s="80">
        <v>9</v>
      </c>
      <c r="S8" s="17">
        <v>49</v>
      </c>
      <c r="T8" s="80">
        <v>6</v>
      </c>
      <c r="U8" s="17">
        <f t="shared" si="0"/>
        <v>45.047499999999999</v>
      </c>
      <c r="V8" s="85">
        <v>4</v>
      </c>
    </row>
    <row r="9" spans="1:22" ht="24">
      <c r="A9" s="1">
        <v>2</v>
      </c>
      <c r="B9" s="1">
        <v>18</v>
      </c>
      <c r="C9" s="1" t="s">
        <v>8</v>
      </c>
      <c r="D9" s="63">
        <v>12</v>
      </c>
      <c r="E9" s="17">
        <v>43.75</v>
      </c>
      <c r="F9" s="79">
        <v>1</v>
      </c>
      <c r="G9" s="17">
        <v>51.5</v>
      </c>
      <c r="H9" s="80">
        <v>7</v>
      </c>
      <c r="I9" s="17">
        <v>23.5</v>
      </c>
      <c r="J9" s="81">
        <v>24</v>
      </c>
      <c r="K9" s="17">
        <v>31.8</v>
      </c>
      <c r="L9" s="80">
        <v>5</v>
      </c>
      <c r="M9" s="17">
        <v>42</v>
      </c>
      <c r="N9" s="80">
        <v>8</v>
      </c>
      <c r="O9" s="17">
        <v>66.67</v>
      </c>
      <c r="P9" s="80">
        <v>6</v>
      </c>
      <c r="Q9" s="17">
        <v>48.54</v>
      </c>
      <c r="R9" s="79">
        <v>1</v>
      </c>
      <c r="S9" s="17">
        <v>52</v>
      </c>
      <c r="T9" s="80">
        <v>4</v>
      </c>
      <c r="U9" s="17">
        <f t="shared" si="0"/>
        <v>44.970000000000006</v>
      </c>
      <c r="V9" s="85">
        <v>5</v>
      </c>
    </row>
    <row r="10" spans="1:22" ht="24">
      <c r="A10" s="1">
        <v>3</v>
      </c>
      <c r="B10" s="1">
        <v>22</v>
      </c>
      <c r="C10" s="1" t="s">
        <v>12</v>
      </c>
      <c r="D10" s="63">
        <v>5</v>
      </c>
      <c r="E10" s="17">
        <v>39.020000000000003</v>
      </c>
      <c r="F10" s="80">
        <v>6</v>
      </c>
      <c r="G10" s="17">
        <v>50</v>
      </c>
      <c r="H10" s="80">
        <v>9</v>
      </c>
      <c r="I10" s="17">
        <v>26.4</v>
      </c>
      <c r="J10" s="80">
        <v>12</v>
      </c>
      <c r="K10" s="17">
        <v>37.44</v>
      </c>
      <c r="L10" s="79">
        <v>1</v>
      </c>
      <c r="M10" s="17">
        <v>45.6</v>
      </c>
      <c r="N10" s="80">
        <v>5</v>
      </c>
      <c r="O10" s="17">
        <v>60</v>
      </c>
      <c r="P10" s="81">
        <v>15</v>
      </c>
      <c r="Q10" s="17">
        <v>46</v>
      </c>
      <c r="R10" s="80">
        <v>4</v>
      </c>
      <c r="S10" s="17">
        <v>50</v>
      </c>
      <c r="T10" s="80">
        <v>5</v>
      </c>
      <c r="U10" s="17">
        <f t="shared" si="0"/>
        <v>44.307500000000005</v>
      </c>
      <c r="V10" s="85">
        <v>6</v>
      </c>
    </row>
    <row r="11" spans="1:22" ht="24">
      <c r="A11" s="1">
        <v>5</v>
      </c>
      <c r="B11" s="1">
        <v>10</v>
      </c>
      <c r="C11" s="1" t="s">
        <v>24</v>
      </c>
      <c r="D11" s="63">
        <v>13</v>
      </c>
      <c r="E11" s="17">
        <v>38.950000000000003</v>
      </c>
      <c r="F11" s="80">
        <v>7</v>
      </c>
      <c r="G11" s="17">
        <v>50.15</v>
      </c>
      <c r="H11" s="80">
        <v>8</v>
      </c>
      <c r="I11" s="17">
        <v>26.62</v>
      </c>
      <c r="J11" s="80">
        <v>10</v>
      </c>
      <c r="K11" s="17">
        <v>26.58</v>
      </c>
      <c r="L11" s="81">
        <v>12</v>
      </c>
      <c r="M11" s="17">
        <v>45.23</v>
      </c>
      <c r="N11" s="80">
        <v>6</v>
      </c>
      <c r="O11" s="17">
        <v>59.62</v>
      </c>
      <c r="P11" s="81">
        <v>17</v>
      </c>
      <c r="Q11" s="17">
        <v>43.85</v>
      </c>
      <c r="R11" s="80">
        <v>8</v>
      </c>
      <c r="S11" s="17">
        <v>47.08</v>
      </c>
      <c r="T11" s="80">
        <v>9</v>
      </c>
      <c r="U11" s="17">
        <f t="shared" si="0"/>
        <v>42.26</v>
      </c>
      <c r="V11" s="85">
        <v>7</v>
      </c>
    </row>
    <row r="12" spans="1:22" ht="24">
      <c r="A12" s="1">
        <v>2</v>
      </c>
      <c r="B12" s="1">
        <v>4</v>
      </c>
      <c r="C12" s="1" t="s">
        <v>6</v>
      </c>
      <c r="D12" s="63">
        <v>16</v>
      </c>
      <c r="E12" s="17">
        <v>39.19</v>
      </c>
      <c r="F12" s="80">
        <v>4</v>
      </c>
      <c r="G12" s="17">
        <v>49.25</v>
      </c>
      <c r="H12" s="80">
        <v>11</v>
      </c>
      <c r="I12" s="17">
        <v>26.88</v>
      </c>
      <c r="J12" s="80">
        <v>8</v>
      </c>
      <c r="K12" s="17">
        <v>27.6</v>
      </c>
      <c r="L12" s="80">
        <v>9</v>
      </c>
      <c r="M12" s="17">
        <v>39.880000000000003</v>
      </c>
      <c r="N12" s="80">
        <v>10</v>
      </c>
      <c r="O12" s="17">
        <v>62.97</v>
      </c>
      <c r="P12" s="80">
        <v>9</v>
      </c>
      <c r="Q12" s="17">
        <v>41.25</v>
      </c>
      <c r="R12" s="80">
        <v>11</v>
      </c>
      <c r="S12" s="17">
        <v>47.38</v>
      </c>
      <c r="T12" s="80">
        <v>8</v>
      </c>
      <c r="U12" s="17">
        <f t="shared" si="0"/>
        <v>41.8</v>
      </c>
      <c r="V12" s="85">
        <v>8</v>
      </c>
    </row>
    <row r="13" spans="1:22" ht="24">
      <c r="A13" s="1">
        <v>1</v>
      </c>
      <c r="B13" s="1">
        <v>17</v>
      </c>
      <c r="C13" s="1" t="s">
        <v>2</v>
      </c>
      <c r="D13" s="63">
        <v>18</v>
      </c>
      <c r="E13" s="17">
        <v>38.590000000000003</v>
      </c>
      <c r="F13" s="80">
        <v>8</v>
      </c>
      <c r="G13" s="17">
        <v>51.56</v>
      </c>
      <c r="H13" s="80">
        <v>6</v>
      </c>
      <c r="I13" s="17">
        <v>25.56</v>
      </c>
      <c r="J13" s="81">
        <v>15</v>
      </c>
      <c r="K13" s="17">
        <v>26.22</v>
      </c>
      <c r="L13" s="81">
        <v>15</v>
      </c>
      <c r="M13" s="17">
        <v>41.11</v>
      </c>
      <c r="N13" s="80">
        <v>9</v>
      </c>
      <c r="O13" s="17">
        <v>60.83</v>
      </c>
      <c r="P13" s="80">
        <v>10</v>
      </c>
      <c r="Q13" s="17">
        <v>40</v>
      </c>
      <c r="R13" s="81">
        <v>15</v>
      </c>
      <c r="S13" s="17">
        <v>47</v>
      </c>
      <c r="T13" s="80">
        <v>10</v>
      </c>
      <c r="U13" s="17">
        <f t="shared" si="0"/>
        <v>41.358750000000001</v>
      </c>
      <c r="V13" s="85">
        <v>9</v>
      </c>
    </row>
    <row r="14" spans="1:22" ht="24">
      <c r="A14" s="1">
        <v>1</v>
      </c>
      <c r="B14" s="1">
        <v>25</v>
      </c>
      <c r="C14" s="1" t="s">
        <v>4</v>
      </c>
      <c r="D14" s="63">
        <v>15</v>
      </c>
      <c r="E14" s="17">
        <v>38.18</v>
      </c>
      <c r="F14" s="80">
        <v>10</v>
      </c>
      <c r="G14" s="17">
        <v>52.4</v>
      </c>
      <c r="H14" s="80">
        <v>3</v>
      </c>
      <c r="I14" s="17">
        <v>26.8</v>
      </c>
      <c r="J14" s="80">
        <v>9</v>
      </c>
      <c r="K14" s="17">
        <v>23.89</v>
      </c>
      <c r="L14" s="81">
        <v>23</v>
      </c>
      <c r="M14" s="17">
        <v>36.799999999999997</v>
      </c>
      <c r="N14" s="81">
        <v>19</v>
      </c>
      <c r="O14" s="17">
        <v>60.5</v>
      </c>
      <c r="P14" s="80">
        <v>13</v>
      </c>
      <c r="Q14" s="17">
        <v>41.67</v>
      </c>
      <c r="R14" s="80">
        <v>10</v>
      </c>
      <c r="S14" s="17">
        <v>48.13</v>
      </c>
      <c r="T14" s="80">
        <v>7</v>
      </c>
      <c r="U14" s="17">
        <f t="shared" si="0"/>
        <v>41.046250000000001</v>
      </c>
      <c r="V14" s="85">
        <v>10</v>
      </c>
    </row>
    <row r="15" spans="1:22" ht="24">
      <c r="A15" s="1">
        <v>1</v>
      </c>
      <c r="B15" s="1">
        <v>11</v>
      </c>
      <c r="C15" s="1" t="s">
        <v>0</v>
      </c>
      <c r="D15" s="63">
        <v>17</v>
      </c>
      <c r="E15" s="17">
        <v>36.51</v>
      </c>
      <c r="F15" s="80">
        <v>13</v>
      </c>
      <c r="G15" s="17">
        <v>46.35</v>
      </c>
      <c r="H15" s="81">
        <v>19</v>
      </c>
      <c r="I15" s="17">
        <v>25.76</v>
      </c>
      <c r="J15" s="81">
        <v>13</v>
      </c>
      <c r="K15" s="17">
        <v>29.6</v>
      </c>
      <c r="L15" s="80">
        <v>7</v>
      </c>
      <c r="M15" s="17">
        <v>37.53</v>
      </c>
      <c r="N15" s="81">
        <v>16</v>
      </c>
      <c r="O15" s="17">
        <v>60.74</v>
      </c>
      <c r="P15" s="80">
        <v>11</v>
      </c>
      <c r="Q15" s="17">
        <v>44.26</v>
      </c>
      <c r="R15" s="80">
        <v>6</v>
      </c>
      <c r="S15" s="17">
        <v>44.12</v>
      </c>
      <c r="T15" s="81">
        <v>16</v>
      </c>
      <c r="U15" s="17">
        <f t="shared" si="0"/>
        <v>40.608750000000001</v>
      </c>
      <c r="V15" s="85">
        <v>11</v>
      </c>
    </row>
    <row r="16" spans="1:22" ht="24">
      <c r="A16" s="1">
        <v>3</v>
      </c>
      <c r="B16" s="1">
        <v>5</v>
      </c>
      <c r="C16" s="1" t="s">
        <v>9</v>
      </c>
      <c r="D16" s="63">
        <v>17</v>
      </c>
      <c r="E16" s="17">
        <v>36.75</v>
      </c>
      <c r="F16" s="80">
        <v>12</v>
      </c>
      <c r="G16" s="17">
        <v>47.88</v>
      </c>
      <c r="H16" s="81">
        <v>14</v>
      </c>
      <c r="I16" s="17">
        <v>25.18</v>
      </c>
      <c r="J16" s="81">
        <v>17</v>
      </c>
      <c r="K16" s="17">
        <v>26.07</v>
      </c>
      <c r="L16" s="81">
        <v>16</v>
      </c>
      <c r="M16" s="17">
        <v>38.94</v>
      </c>
      <c r="N16" s="81">
        <v>12</v>
      </c>
      <c r="O16" s="17">
        <v>63.82</v>
      </c>
      <c r="P16" s="80">
        <v>7</v>
      </c>
      <c r="Q16" s="17">
        <v>40.74</v>
      </c>
      <c r="R16" s="81">
        <v>12</v>
      </c>
      <c r="S16" s="17">
        <v>44.47</v>
      </c>
      <c r="T16" s="81">
        <v>15</v>
      </c>
      <c r="U16" s="17">
        <f t="shared" si="0"/>
        <v>40.481250000000003</v>
      </c>
      <c r="V16" s="85">
        <v>12</v>
      </c>
    </row>
    <row r="17" spans="1:22" ht="24">
      <c r="A17" s="1">
        <v>3</v>
      </c>
      <c r="B17" s="1">
        <v>19</v>
      </c>
      <c r="C17" s="1" t="s">
        <v>14</v>
      </c>
      <c r="D17" s="63">
        <v>25</v>
      </c>
      <c r="E17" s="17">
        <v>33.56</v>
      </c>
      <c r="F17" s="81">
        <v>19</v>
      </c>
      <c r="G17" s="17">
        <v>47.76</v>
      </c>
      <c r="H17" s="81">
        <v>15</v>
      </c>
      <c r="I17" s="17">
        <v>25.68</v>
      </c>
      <c r="J17" s="81">
        <v>14</v>
      </c>
      <c r="K17" s="17">
        <v>28.7</v>
      </c>
      <c r="L17" s="80">
        <v>8</v>
      </c>
      <c r="M17" s="17">
        <v>39.36</v>
      </c>
      <c r="N17" s="80">
        <v>11</v>
      </c>
      <c r="O17" s="17">
        <v>58.4</v>
      </c>
      <c r="P17" s="81">
        <v>19</v>
      </c>
      <c r="Q17" s="17">
        <v>40</v>
      </c>
      <c r="R17" s="81">
        <v>16</v>
      </c>
      <c r="S17" s="17">
        <v>44.56</v>
      </c>
      <c r="T17" s="81">
        <v>14</v>
      </c>
      <c r="U17" s="17">
        <f t="shared" si="0"/>
        <v>39.752500000000005</v>
      </c>
      <c r="V17" s="84">
        <v>13</v>
      </c>
    </row>
    <row r="18" spans="1:22" ht="24">
      <c r="A18" s="1">
        <v>4</v>
      </c>
      <c r="B18" s="1">
        <v>14</v>
      </c>
      <c r="C18" s="1" t="s">
        <v>16</v>
      </c>
      <c r="D18" s="63">
        <v>7</v>
      </c>
      <c r="E18" s="17">
        <v>32.97</v>
      </c>
      <c r="F18" s="81">
        <v>24</v>
      </c>
      <c r="G18" s="17">
        <v>42.29</v>
      </c>
      <c r="H18" s="78">
        <v>27</v>
      </c>
      <c r="I18" s="17">
        <v>29.43</v>
      </c>
      <c r="J18" s="80">
        <v>4</v>
      </c>
      <c r="K18" s="17">
        <v>26.97</v>
      </c>
      <c r="L18" s="81">
        <v>11</v>
      </c>
      <c r="M18" s="17">
        <v>37.71</v>
      </c>
      <c r="N18" s="81">
        <v>15</v>
      </c>
      <c r="O18" s="17">
        <v>60.71</v>
      </c>
      <c r="P18" s="80">
        <v>12</v>
      </c>
      <c r="Q18" s="17">
        <v>39.29</v>
      </c>
      <c r="R18" s="81">
        <v>17</v>
      </c>
      <c r="S18" s="17">
        <v>44.57</v>
      </c>
      <c r="T18" s="81">
        <v>13</v>
      </c>
      <c r="U18" s="17">
        <f t="shared" si="0"/>
        <v>39.2425</v>
      </c>
      <c r="V18" s="84">
        <v>14</v>
      </c>
    </row>
    <row r="19" spans="1:22" ht="24">
      <c r="A19" s="1">
        <v>4</v>
      </c>
      <c r="B19" s="1">
        <v>16</v>
      </c>
      <c r="C19" s="1" t="s">
        <v>15</v>
      </c>
      <c r="D19" s="63">
        <v>14</v>
      </c>
      <c r="E19" s="17">
        <v>35.340000000000003</v>
      </c>
      <c r="F19" s="81">
        <v>16</v>
      </c>
      <c r="G19" s="17">
        <v>48.29</v>
      </c>
      <c r="H19" s="80">
        <v>12</v>
      </c>
      <c r="I19" s="17">
        <v>25.29</v>
      </c>
      <c r="J19" s="81">
        <v>16</v>
      </c>
      <c r="K19" s="17">
        <v>24.55</v>
      </c>
      <c r="L19" s="81">
        <v>21</v>
      </c>
      <c r="M19" s="17">
        <v>38.43</v>
      </c>
      <c r="N19" s="81">
        <v>13</v>
      </c>
      <c r="O19" s="17">
        <v>60</v>
      </c>
      <c r="P19" s="81">
        <v>16</v>
      </c>
      <c r="Q19" s="17">
        <v>37.5</v>
      </c>
      <c r="R19" s="81">
        <v>23</v>
      </c>
      <c r="S19" s="17">
        <v>42.86</v>
      </c>
      <c r="T19" s="81">
        <v>17</v>
      </c>
      <c r="U19" s="17">
        <f t="shared" si="0"/>
        <v>39.032499999999999</v>
      </c>
      <c r="V19" s="84">
        <v>15</v>
      </c>
    </row>
    <row r="20" spans="1:22" ht="24">
      <c r="A20" s="1">
        <v>4</v>
      </c>
      <c r="B20" s="1">
        <v>23</v>
      </c>
      <c r="C20" s="1" t="s">
        <v>18</v>
      </c>
      <c r="D20" s="63">
        <v>14</v>
      </c>
      <c r="E20" s="17">
        <v>36.090000000000003</v>
      </c>
      <c r="F20" s="80">
        <v>14</v>
      </c>
      <c r="G20" s="17">
        <v>48.14</v>
      </c>
      <c r="H20" s="81">
        <v>13</v>
      </c>
      <c r="I20" s="17">
        <v>29.29</v>
      </c>
      <c r="J20" s="80">
        <v>5</v>
      </c>
      <c r="K20" s="17">
        <v>26.29</v>
      </c>
      <c r="L20" s="81">
        <v>14</v>
      </c>
      <c r="M20" s="17">
        <v>36.57</v>
      </c>
      <c r="N20" s="81">
        <v>20</v>
      </c>
      <c r="O20" s="17">
        <v>55.71</v>
      </c>
      <c r="P20" s="81">
        <v>23</v>
      </c>
      <c r="Q20" s="17">
        <v>33.75</v>
      </c>
      <c r="R20" s="78">
        <v>27</v>
      </c>
      <c r="S20" s="17">
        <v>46.14</v>
      </c>
      <c r="T20" s="80">
        <v>11</v>
      </c>
      <c r="U20" s="17">
        <f t="shared" si="0"/>
        <v>38.997500000000002</v>
      </c>
      <c r="V20" s="84">
        <v>16</v>
      </c>
    </row>
    <row r="21" spans="1:22" ht="24">
      <c r="A21" s="1">
        <v>1</v>
      </c>
      <c r="B21" s="1">
        <v>20</v>
      </c>
      <c r="C21" s="1" t="s">
        <v>3</v>
      </c>
      <c r="D21" s="63">
        <v>12</v>
      </c>
      <c r="E21" s="17">
        <v>31.04</v>
      </c>
      <c r="F21" s="78">
        <v>26</v>
      </c>
      <c r="G21" s="17">
        <v>47.33</v>
      </c>
      <c r="H21" s="81">
        <v>17</v>
      </c>
      <c r="I21" s="17">
        <v>24.17</v>
      </c>
      <c r="J21" s="81">
        <v>21</v>
      </c>
      <c r="K21" s="17">
        <v>24.93</v>
      </c>
      <c r="L21" s="81">
        <v>18</v>
      </c>
      <c r="M21" s="17">
        <v>42.5</v>
      </c>
      <c r="N21" s="80">
        <v>7</v>
      </c>
      <c r="O21" s="17">
        <v>58.33</v>
      </c>
      <c r="P21" s="81">
        <v>20</v>
      </c>
      <c r="Q21" s="17">
        <v>40.42</v>
      </c>
      <c r="R21" s="81">
        <v>14</v>
      </c>
      <c r="S21" s="17">
        <v>39.33</v>
      </c>
      <c r="T21" s="81">
        <v>25</v>
      </c>
      <c r="U21" s="17">
        <f t="shared" si="0"/>
        <v>38.506250000000001</v>
      </c>
      <c r="V21" s="84">
        <v>17</v>
      </c>
    </row>
    <row r="22" spans="1:22" ht="24">
      <c r="A22" s="1">
        <v>3</v>
      </c>
      <c r="B22" s="1">
        <v>6</v>
      </c>
      <c r="C22" s="1" t="s">
        <v>13</v>
      </c>
      <c r="D22" s="63">
        <v>18</v>
      </c>
      <c r="E22" s="17">
        <v>33.4</v>
      </c>
      <c r="F22" s="81">
        <v>20</v>
      </c>
      <c r="G22" s="17">
        <v>44.11</v>
      </c>
      <c r="H22" s="81">
        <v>24</v>
      </c>
      <c r="I22" s="17">
        <v>25</v>
      </c>
      <c r="J22" s="81">
        <v>18</v>
      </c>
      <c r="K22" s="17">
        <v>24.76</v>
      </c>
      <c r="L22" s="81">
        <v>20</v>
      </c>
      <c r="M22" s="17">
        <v>38.11</v>
      </c>
      <c r="N22" s="81">
        <v>14</v>
      </c>
      <c r="O22" s="17">
        <v>56.25</v>
      </c>
      <c r="P22" s="81">
        <v>22</v>
      </c>
      <c r="Q22" s="17">
        <v>44.17</v>
      </c>
      <c r="R22" s="80">
        <v>7</v>
      </c>
      <c r="S22" s="17">
        <v>41.33</v>
      </c>
      <c r="T22" s="81">
        <v>21</v>
      </c>
      <c r="U22" s="17">
        <f t="shared" si="0"/>
        <v>38.391249999999999</v>
      </c>
      <c r="V22" s="84">
        <v>18</v>
      </c>
    </row>
    <row r="23" spans="1:22" ht="24">
      <c r="A23" s="1">
        <v>4</v>
      </c>
      <c r="B23" s="1">
        <v>15</v>
      </c>
      <c r="C23" s="1" t="s">
        <v>17</v>
      </c>
      <c r="D23" s="63">
        <v>4</v>
      </c>
      <c r="E23" s="17">
        <v>33.03</v>
      </c>
      <c r="F23" s="81">
        <v>23</v>
      </c>
      <c r="G23" s="17">
        <v>47</v>
      </c>
      <c r="H23" s="81">
        <v>18</v>
      </c>
      <c r="I23" s="17">
        <v>20</v>
      </c>
      <c r="J23" s="78">
        <v>27</v>
      </c>
      <c r="K23" s="17">
        <v>26.4</v>
      </c>
      <c r="L23" s="81">
        <v>13</v>
      </c>
      <c r="M23" s="17">
        <v>37</v>
      </c>
      <c r="N23" s="81">
        <v>17</v>
      </c>
      <c r="O23" s="17">
        <v>67.5</v>
      </c>
      <c r="P23" s="80">
        <v>5</v>
      </c>
      <c r="Q23" s="17">
        <v>36.25</v>
      </c>
      <c r="R23" s="81">
        <v>24</v>
      </c>
      <c r="S23" s="17">
        <v>38</v>
      </c>
      <c r="T23" s="78">
        <v>27</v>
      </c>
      <c r="U23" s="17">
        <f t="shared" si="0"/>
        <v>38.147500000000001</v>
      </c>
      <c r="V23" s="84">
        <v>19</v>
      </c>
    </row>
    <row r="24" spans="1:22" ht="24">
      <c r="A24" s="1">
        <v>5</v>
      </c>
      <c r="B24" s="1">
        <v>2</v>
      </c>
      <c r="C24" s="1" t="s">
        <v>21</v>
      </c>
      <c r="D24" s="63">
        <v>8</v>
      </c>
      <c r="E24" s="17">
        <v>32.21</v>
      </c>
      <c r="F24" s="81">
        <v>25</v>
      </c>
      <c r="G24" s="17">
        <v>47.75</v>
      </c>
      <c r="H24" s="81">
        <v>16</v>
      </c>
      <c r="I24" s="17">
        <v>26.5</v>
      </c>
      <c r="J24" s="80">
        <v>11</v>
      </c>
      <c r="K24" s="17">
        <v>22.8</v>
      </c>
      <c r="L24" s="81">
        <v>24</v>
      </c>
      <c r="M24" s="17">
        <v>32.5</v>
      </c>
      <c r="N24" s="78">
        <v>26</v>
      </c>
      <c r="O24" s="17">
        <v>60.31</v>
      </c>
      <c r="P24" s="80">
        <v>14</v>
      </c>
      <c r="Q24" s="17">
        <v>40.630000000000003</v>
      </c>
      <c r="R24" s="81">
        <v>13</v>
      </c>
      <c r="S24" s="17">
        <v>42.25</v>
      </c>
      <c r="T24" s="81">
        <v>18</v>
      </c>
      <c r="U24" s="17">
        <f t="shared" si="0"/>
        <v>38.118750000000006</v>
      </c>
      <c r="V24" s="84">
        <v>20</v>
      </c>
    </row>
    <row r="25" spans="1:22" ht="24">
      <c r="A25" s="1">
        <v>1</v>
      </c>
      <c r="B25" s="1">
        <v>12</v>
      </c>
      <c r="C25" s="1" t="s">
        <v>1</v>
      </c>
      <c r="D25" s="63">
        <v>8</v>
      </c>
      <c r="E25" s="17">
        <v>34.950000000000003</v>
      </c>
      <c r="F25" s="81">
        <v>17</v>
      </c>
      <c r="G25" s="17">
        <v>51.75</v>
      </c>
      <c r="H25" s="80">
        <v>5</v>
      </c>
      <c r="I25" s="17">
        <v>23.75</v>
      </c>
      <c r="J25" s="81">
        <v>23</v>
      </c>
      <c r="K25" s="17">
        <v>21.2</v>
      </c>
      <c r="L25" s="78">
        <v>26</v>
      </c>
      <c r="M25" s="17">
        <v>31</v>
      </c>
      <c r="N25" s="78">
        <v>27</v>
      </c>
      <c r="O25" s="17">
        <v>59.38</v>
      </c>
      <c r="P25" s="81">
        <v>18</v>
      </c>
      <c r="Q25" s="17">
        <v>36.25</v>
      </c>
      <c r="R25" s="81">
        <v>25</v>
      </c>
      <c r="S25" s="17">
        <v>46</v>
      </c>
      <c r="T25" s="80">
        <v>12</v>
      </c>
      <c r="U25" s="17">
        <f t="shared" si="0"/>
        <v>38.034999999999997</v>
      </c>
      <c r="V25" s="84">
        <v>21</v>
      </c>
    </row>
    <row r="26" spans="1:22" ht="24">
      <c r="A26" s="1">
        <v>6</v>
      </c>
      <c r="B26" s="1">
        <v>24</v>
      </c>
      <c r="C26" s="1" t="s">
        <v>27</v>
      </c>
      <c r="D26" s="63">
        <v>9</v>
      </c>
      <c r="E26" s="17">
        <v>38.51</v>
      </c>
      <c r="F26" s="80">
        <v>9</v>
      </c>
      <c r="G26" s="17">
        <v>44.89</v>
      </c>
      <c r="H26" s="81">
        <v>23</v>
      </c>
      <c r="I26" s="17">
        <v>24.44</v>
      </c>
      <c r="J26" s="81">
        <v>20</v>
      </c>
      <c r="K26" s="17">
        <v>17.78</v>
      </c>
      <c r="L26" s="78">
        <v>27</v>
      </c>
      <c r="M26" s="17">
        <v>33.78</v>
      </c>
      <c r="N26" s="81">
        <v>24</v>
      </c>
      <c r="O26" s="17">
        <v>63.06</v>
      </c>
      <c r="P26" s="80">
        <v>8</v>
      </c>
      <c r="Q26" s="17">
        <v>38.61</v>
      </c>
      <c r="R26" s="81">
        <v>18</v>
      </c>
      <c r="S26" s="17">
        <v>42.22</v>
      </c>
      <c r="T26" s="81">
        <v>19</v>
      </c>
      <c r="U26" s="17">
        <f t="shared" si="0"/>
        <v>37.911249999999995</v>
      </c>
      <c r="V26" s="84">
        <v>22</v>
      </c>
    </row>
    <row r="27" spans="1:22" ht="24">
      <c r="A27" s="1">
        <v>2</v>
      </c>
      <c r="B27" s="1">
        <v>7</v>
      </c>
      <c r="C27" s="1" t="s">
        <v>7</v>
      </c>
      <c r="D27" s="63">
        <v>36</v>
      </c>
      <c r="E27" s="17">
        <v>34.31</v>
      </c>
      <c r="F27" s="81">
        <v>18</v>
      </c>
      <c r="G27" s="17">
        <v>45.11</v>
      </c>
      <c r="H27" s="81">
        <v>21</v>
      </c>
      <c r="I27" s="17">
        <v>26.89</v>
      </c>
      <c r="J27" s="80">
        <v>7</v>
      </c>
      <c r="K27" s="17">
        <v>24.82</v>
      </c>
      <c r="L27" s="81">
        <v>19</v>
      </c>
      <c r="M27" s="17">
        <v>34.39</v>
      </c>
      <c r="N27" s="81">
        <v>23</v>
      </c>
      <c r="O27" s="17">
        <v>53.54</v>
      </c>
      <c r="P27" s="78">
        <v>26</v>
      </c>
      <c r="Q27" s="17">
        <v>38.26</v>
      </c>
      <c r="R27" s="81">
        <v>21</v>
      </c>
      <c r="S27" s="17">
        <v>41.78</v>
      </c>
      <c r="T27" s="81">
        <v>20</v>
      </c>
      <c r="U27" s="17">
        <f t="shared" si="0"/>
        <v>37.387500000000003</v>
      </c>
      <c r="V27" s="84">
        <v>23</v>
      </c>
    </row>
    <row r="28" spans="1:22" ht="24">
      <c r="A28" s="1">
        <v>5</v>
      </c>
      <c r="B28" s="1">
        <v>1</v>
      </c>
      <c r="C28" s="1" t="s">
        <v>20</v>
      </c>
      <c r="D28" s="63">
        <v>4</v>
      </c>
      <c r="E28" s="17">
        <v>35.729999999999997</v>
      </c>
      <c r="F28" s="81">
        <v>15</v>
      </c>
      <c r="G28" s="17">
        <v>45</v>
      </c>
      <c r="H28" s="81">
        <v>22</v>
      </c>
      <c r="I28" s="17">
        <v>29</v>
      </c>
      <c r="J28" s="80">
        <v>6</v>
      </c>
      <c r="K28" s="17">
        <v>24</v>
      </c>
      <c r="L28" s="81">
        <v>22</v>
      </c>
      <c r="M28" s="17">
        <v>37</v>
      </c>
      <c r="N28" s="81">
        <v>18</v>
      </c>
      <c r="O28" s="17">
        <v>48.75</v>
      </c>
      <c r="P28" s="78">
        <v>27</v>
      </c>
      <c r="Q28" s="17">
        <v>38.130000000000003</v>
      </c>
      <c r="R28" s="81">
        <v>22</v>
      </c>
      <c r="S28" s="17">
        <v>40.5</v>
      </c>
      <c r="T28" s="81">
        <v>23</v>
      </c>
      <c r="U28" s="17">
        <f t="shared" si="0"/>
        <v>37.263750000000002</v>
      </c>
      <c r="V28" s="84">
        <v>24</v>
      </c>
    </row>
    <row r="29" spans="1:22" ht="24">
      <c r="A29" s="1">
        <v>2</v>
      </c>
      <c r="B29" s="1">
        <v>27</v>
      </c>
      <c r="C29" s="1" t="s">
        <v>5</v>
      </c>
      <c r="D29" s="63">
        <v>37</v>
      </c>
      <c r="E29" s="17">
        <v>33.119999999999997</v>
      </c>
      <c r="F29" s="81">
        <v>22</v>
      </c>
      <c r="G29" s="17">
        <v>44.11</v>
      </c>
      <c r="H29" s="81">
        <v>25</v>
      </c>
      <c r="I29" s="17">
        <v>24.65</v>
      </c>
      <c r="J29" s="81">
        <v>19</v>
      </c>
      <c r="K29" s="17">
        <v>25.84</v>
      </c>
      <c r="L29" s="81">
        <v>17</v>
      </c>
      <c r="M29" s="17">
        <v>34.92</v>
      </c>
      <c r="N29" s="81">
        <v>21</v>
      </c>
      <c r="O29" s="17">
        <v>55.61</v>
      </c>
      <c r="P29" s="81">
        <v>25</v>
      </c>
      <c r="Q29" s="17">
        <v>38.450000000000003</v>
      </c>
      <c r="R29" s="81">
        <v>19</v>
      </c>
      <c r="S29" s="17">
        <v>40.92</v>
      </c>
      <c r="T29" s="81">
        <v>22</v>
      </c>
      <c r="U29" s="17">
        <f t="shared" si="0"/>
        <v>37.202500000000001</v>
      </c>
      <c r="V29" s="84">
        <v>25</v>
      </c>
    </row>
    <row r="30" spans="1:22" ht="24">
      <c r="A30" s="1">
        <v>6</v>
      </c>
      <c r="B30" s="1">
        <v>26</v>
      </c>
      <c r="C30" s="1" t="s">
        <v>26</v>
      </c>
      <c r="D30" s="63">
        <v>15</v>
      </c>
      <c r="E30" s="17">
        <v>30.1</v>
      </c>
      <c r="F30" s="78">
        <v>27</v>
      </c>
      <c r="G30" s="17">
        <v>45.47</v>
      </c>
      <c r="H30" s="81">
        <v>20</v>
      </c>
      <c r="I30" s="17">
        <v>23.87</v>
      </c>
      <c r="J30" s="81">
        <v>22</v>
      </c>
      <c r="K30" s="17">
        <v>27.2</v>
      </c>
      <c r="L30" s="80">
        <v>10</v>
      </c>
      <c r="M30" s="17">
        <v>34.67</v>
      </c>
      <c r="N30" s="81">
        <v>22</v>
      </c>
      <c r="O30" s="17">
        <v>56.33</v>
      </c>
      <c r="P30" s="81">
        <v>21</v>
      </c>
      <c r="Q30" s="17">
        <v>34.67</v>
      </c>
      <c r="R30" s="78">
        <v>26</v>
      </c>
      <c r="S30" s="17">
        <v>39.869999999999997</v>
      </c>
      <c r="T30" s="81">
        <v>24</v>
      </c>
      <c r="U30" s="17">
        <f t="shared" si="0"/>
        <v>36.522500000000001</v>
      </c>
      <c r="V30" s="83">
        <v>26</v>
      </c>
    </row>
    <row r="31" spans="1:22" ht="24">
      <c r="A31" s="1">
        <v>3</v>
      </c>
      <c r="B31" s="1">
        <v>8</v>
      </c>
      <c r="C31" s="1" t="s">
        <v>10</v>
      </c>
      <c r="D31" s="63">
        <v>11</v>
      </c>
      <c r="E31" s="17">
        <v>33.22</v>
      </c>
      <c r="F31" s="81">
        <v>21</v>
      </c>
      <c r="G31" s="17">
        <v>42.55</v>
      </c>
      <c r="H31" s="78">
        <v>26</v>
      </c>
      <c r="I31" s="17">
        <v>20.55</v>
      </c>
      <c r="J31" s="78">
        <v>26</v>
      </c>
      <c r="K31" s="17">
        <v>22.11</v>
      </c>
      <c r="L31" s="81">
        <v>25</v>
      </c>
      <c r="M31" s="17">
        <v>33.64</v>
      </c>
      <c r="N31" s="81">
        <v>25</v>
      </c>
      <c r="O31" s="17">
        <v>55.68</v>
      </c>
      <c r="P31" s="81">
        <v>24</v>
      </c>
      <c r="Q31" s="17">
        <v>38.409999999999997</v>
      </c>
      <c r="R31" s="81">
        <v>20</v>
      </c>
      <c r="S31" s="17">
        <v>39.270000000000003</v>
      </c>
      <c r="T31" s="78">
        <v>26</v>
      </c>
      <c r="U31" s="17">
        <f t="shared" si="0"/>
        <v>35.678750000000001</v>
      </c>
      <c r="V31" s="83">
        <v>27</v>
      </c>
    </row>
  </sheetData>
  <sortState ref="A5:U31">
    <sortCondition descending="1" ref="U5:U31"/>
  </sortState>
  <mergeCells count="2">
    <mergeCell ref="A1:S1"/>
    <mergeCell ref="A2:S2"/>
  </mergeCells>
  <pageMargins left="0.25" right="0.25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M37"/>
  <sheetViews>
    <sheetView topLeftCell="A25" workbookViewId="0">
      <selection activeCell="E37" sqref="E37:M37"/>
    </sheetView>
  </sheetViews>
  <sheetFormatPr defaultRowHeight="15"/>
  <cols>
    <col min="1" max="1" width="9.875" bestFit="1" customWidth="1"/>
    <col min="2" max="2" width="4.875" bestFit="1" customWidth="1"/>
    <col min="3" max="3" width="23.75" bestFit="1" customWidth="1"/>
    <col min="4" max="6" width="5.25" style="64" bestFit="1" customWidth="1"/>
    <col min="7" max="7" width="5.75" style="64" bestFit="1" customWidth="1"/>
    <col min="8" max="11" width="5.25" style="64" bestFit="1" customWidth="1"/>
    <col min="12" max="12" width="6.25" style="64" bestFit="1" customWidth="1"/>
    <col min="13" max="13" width="7.25" style="64" bestFit="1" customWidth="1"/>
  </cols>
  <sheetData>
    <row r="1" spans="1:13" ht="24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3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3" ht="24">
      <c r="A3" s="4"/>
      <c r="B3" s="4"/>
      <c r="C3" s="4"/>
      <c r="D3" s="65"/>
      <c r="E3" s="66"/>
      <c r="F3" s="66"/>
      <c r="G3" s="66"/>
      <c r="H3" s="66"/>
      <c r="I3" s="66"/>
      <c r="J3" s="66"/>
      <c r="K3" s="66"/>
      <c r="L3" s="66"/>
    </row>
    <row r="4" spans="1:13" ht="24">
      <c r="A4" s="2" t="s">
        <v>28</v>
      </c>
      <c r="B4" s="2" t="s">
        <v>72</v>
      </c>
      <c r="C4" s="2" t="s">
        <v>30</v>
      </c>
      <c r="D4" s="86" t="s">
        <v>44</v>
      </c>
      <c r="E4" s="86" t="s">
        <v>45</v>
      </c>
      <c r="F4" s="86" t="s">
        <v>32</v>
      </c>
      <c r="G4" s="86" t="s">
        <v>46</v>
      </c>
      <c r="H4" s="86" t="s">
        <v>47</v>
      </c>
      <c r="I4" s="86" t="s">
        <v>48</v>
      </c>
      <c r="J4" s="86" t="s">
        <v>49</v>
      </c>
      <c r="K4" s="86" t="s">
        <v>38</v>
      </c>
      <c r="L4" s="86" t="s">
        <v>50</v>
      </c>
      <c r="M4" s="86" t="s">
        <v>59</v>
      </c>
    </row>
    <row r="5" spans="1:13" ht="24">
      <c r="A5" s="1">
        <v>1</v>
      </c>
      <c r="B5" s="1">
        <v>11</v>
      </c>
      <c r="C5" s="1" t="s">
        <v>0</v>
      </c>
      <c r="D5" s="63">
        <v>17</v>
      </c>
      <c r="E5" s="17">
        <v>36.51</v>
      </c>
      <c r="F5" s="17">
        <v>46.35</v>
      </c>
      <c r="G5" s="17">
        <v>25.76</v>
      </c>
      <c r="H5" s="17">
        <v>29.6</v>
      </c>
      <c r="I5" s="17">
        <v>37.53</v>
      </c>
      <c r="J5" s="17">
        <v>60.74</v>
      </c>
      <c r="K5" s="17">
        <v>44.26</v>
      </c>
      <c r="L5" s="17">
        <v>44.12</v>
      </c>
      <c r="M5" s="17">
        <f>AVERAGE(E5:L5)</f>
        <v>40.608750000000001</v>
      </c>
    </row>
    <row r="6" spans="1:13" ht="24">
      <c r="A6" s="1">
        <v>1</v>
      </c>
      <c r="B6" s="1">
        <v>12</v>
      </c>
      <c r="C6" s="1" t="s">
        <v>1</v>
      </c>
      <c r="D6" s="63">
        <v>8</v>
      </c>
      <c r="E6" s="17">
        <v>34.950000000000003</v>
      </c>
      <c r="F6" s="17">
        <v>51.75</v>
      </c>
      <c r="G6" s="17">
        <v>23.75</v>
      </c>
      <c r="H6" s="17">
        <v>21.2</v>
      </c>
      <c r="I6" s="17">
        <v>31</v>
      </c>
      <c r="J6" s="17">
        <v>59.38</v>
      </c>
      <c r="K6" s="17">
        <v>36.25</v>
      </c>
      <c r="L6" s="17">
        <v>46</v>
      </c>
      <c r="M6" s="17">
        <f>AVERAGE(E6:L6)</f>
        <v>38.034999999999997</v>
      </c>
    </row>
    <row r="7" spans="1:13" ht="24">
      <c r="A7" s="1">
        <v>1</v>
      </c>
      <c r="B7" s="1">
        <v>17</v>
      </c>
      <c r="C7" s="1" t="s">
        <v>2</v>
      </c>
      <c r="D7" s="63">
        <v>18</v>
      </c>
      <c r="E7" s="17">
        <v>38.590000000000003</v>
      </c>
      <c r="F7" s="17">
        <v>51.56</v>
      </c>
      <c r="G7" s="17">
        <v>25.56</v>
      </c>
      <c r="H7" s="17">
        <v>26.22</v>
      </c>
      <c r="I7" s="17">
        <v>41.11</v>
      </c>
      <c r="J7" s="17">
        <v>60.83</v>
      </c>
      <c r="K7" s="17">
        <v>40</v>
      </c>
      <c r="L7" s="17">
        <v>47</v>
      </c>
      <c r="M7" s="17">
        <f>AVERAGE(E7:L7)</f>
        <v>41.358750000000001</v>
      </c>
    </row>
    <row r="8" spans="1:13" ht="24">
      <c r="A8" s="1">
        <v>1</v>
      </c>
      <c r="B8" s="1">
        <v>20</v>
      </c>
      <c r="C8" s="1" t="s">
        <v>3</v>
      </c>
      <c r="D8" s="63">
        <v>12</v>
      </c>
      <c r="E8" s="17">
        <v>31.04</v>
      </c>
      <c r="F8" s="17">
        <v>47.33</v>
      </c>
      <c r="G8" s="17">
        <v>24.17</v>
      </c>
      <c r="H8" s="17">
        <v>24.93</v>
      </c>
      <c r="I8" s="17">
        <v>42.5</v>
      </c>
      <c r="J8" s="17">
        <v>58.33</v>
      </c>
      <c r="K8" s="17">
        <v>40.42</v>
      </c>
      <c r="L8" s="17">
        <v>39.33</v>
      </c>
      <c r="M8" s="17">
        <f>AVERAGE(E8:L8)</f>
        <v>38.506250000000001</v>
      </c>
    </row>
    <row r="9" spans="1:13" ht="24">
      <c r="A9" s="1">
        <v>1</v>
      </c>
      <c r="B9" s="1">
        <v>25</v>
      </c>
      <c r="C9" s="1" t="s">
        <v>4</v>
      </c>
      <c r="D9" s="63">
        <v>15</v>
      </c>
      <c r="E9" s="17">
        <v>38.18</v>
      </c>
      <c r="F9" s="17">
        <v>52.4</v>
      </c>
      <c r="G9" s="17">
        <v>26.8</v>
      </c>
      <c r="H9" s="17">
        <v>23.89</v>
      </c>
      <c r="I9" s="17">
        <v>36.799999999999997</v>
      </c>
      <c r="J9" s="17">
        <v>60.5</v>
      </c>
      <c r="K9" s="17">
        <v>41.67</v>
      </c>
      <c r="L9" s="17">
        <v>48.13</v>
      </c>
      <c r="M9" s="17">
        <f>AVERAGE(E9:L9)</f>
        <v>41.046250000000001</v>
      </c>
    </row>
    <row r="10" spans="1:13" ht="24">
      <c r="A10" s="1"/>
      <c r="B10" s="1"/>
      <c r="C10" s="1"/>
      <c r="D10" s="63">
        <f>SUM(D5:D9)</f>
        <v>70</v>
      </c>
      <c r="E10" s="17">
        <f>AVERAGE(E5:E9)</f>
        <v>35.853999999999999</v>
      </c>
      <c r="F10" s="17">
        <f t="shared" ref="F10:M10" si="0">AVERAGE(F5:F9)</f>
        <v>49.878</v>
      </c>
      <c r="G10" s="17">
        <f t="shared" si="0"/>
        <v>25.208000000000002</v>
      </c>
      <c r="H10" s="17">
        <f t="shared" si="0"/>
        <v>25.167999999999999</v>
      </c>
      <c r="I10" s="17">
        <f t="shared" si="0"/>
        <v>37.787999999999997</v>
      </c>
      <c r="J10" s="17">
        <f t="shared" si="0"/>
        <v>59.955999999999996</v>
      </c>
      <c r="K10" s="17">
        <f t="shared" si="0"/>
        <v>40.520000000000003</v>
      </c>
      <c r="L10" s="17">
        <f t="shared" si="0"/>
        <v>44.915999999999997</v>
      </c>
      <c r="M10" s="17">
        <f t="shared" si="0"/>
        <v>39.911000000000001</v>
      </c>
    </row>
    <row r="11" spans="1:13" ht="24">
      <c r="A11" s="1">
        <v>2</v>
      </c>
      <c r="B11" s="1">
        <v>4</v>
      </c>
      <c r="C11" s="1" t="s">
        <v>6</v>
      </c>
      <c r="D11" s="63">
        <v>16</v>
      </c>
      <c r="E11" s="17">
        <v>39.19</v>
      </c>
      <c r="F11" s="17">
        <v>49.25</v>
      </c>
      <c r="G11" s="17">
        <v>26.88</v>
      </c>
      <c r="H11" s="17">
        <v>27.6</v>
      </c>
      <c r="I11" s="17">
        <v>39.880000000000003</v>
      </c>
      <c r="J11" s="17">
        <v>62.97</v>
      </c>
      <c r="K11" s="17">
        <v>41.25</v>
      </c>
      <c r="L11" s="17">
        <v>47.38</v>
      </c>
      <c r="M11" s="17">
        <f>AVERAGE(E11:L11)</f>
        <v>41.8</v>
      </c>
    </row>
    <row r="12" spans="1:13" ht="24">
      <c r="A12" s="1">
        <v>2</v>
      </c>
      <c r="B12" s="1">
        <v>7</v>
      </c>
      <c r="C12" s="1" t="s">
        <v>7</v>
      </c>
      <c r="D12" s="63">
        <v>36</v>
      </c>
      <c r="E12" s="17">
        <v>34.31</v>
      </c>
      <c r="F12" s="17">
        <v>45.11</v>
      </c>
      <c r="G12" s="17">
        <v>26.89</v>
      </c>
      <c r="H12" s="17">
        <v>24.82</v>
      </c>
      <c r="I12" s="17">
        <v>34.39</v>
      </c>
      <c r="J12" s="17">
        <v>53.54</v>
      </c>
      <c r="K12" s="17">
        <v>38.26</v>
      </c>
      <c r="L12" s="17">
        <v>41.78</v>
      </c>
      <c r="M12" s="17">
        <f>AVERAGE(E12:L12)</f>
        <v>37.387500000000003</v>
      </c>
    </row>
    <row r="13" spans="1:13" ht="24">
      <c r="A13" s="1">
        <v>2</v>
      </c>
      <c r="B13" s="1">
        <v>18</v>
      </c>
      <c r="C13" s="1" t="s">
        <v>8</v>
      </c>
      <c r="D13" s="63">
        <v>12</v>
      </c>
      <c r="E13" s="17">
        <v>43.75</v>
      </c>
      <c r="F13" s="17">
        <v>51.5</v>
      </c>
      <c r="G13" s="17">
        <v>23.5</v>
      </c>
      <c r="H13" s="17">
        <v>31.8</v>
      </c>
      <c r="I13" s="17">
        <v>42</v>
      </c>
      <c r="J13" s="17">
        <v>66.67</v>
      </c>
      <c r="K13" s="17">
        <v>48.54</v>
      </c>
      <c r="L13" s="17">
        <v>52</v>
      </c>
      <c r="M13" s="17">
        <f>AVERAGE(E13:L13)</f>
        <v>44.970000000000006</v>
      </c>
    </row>
    <row r="14" spans="1:13" ht="24">
      <c r="A14" s="1">
        <v>2</v>
      </c>
      <c r="B14" s="1">
        <v>27</v>
      </c>
      <c r="C14" s="1" t="s">
        <v>5</v>
      </c>
      <c r="D14" s="63">
        <v>37</v>
      </c>
      <c r="E14" s="17">
        <v>33.119999999999997</v>
      </c>
      <c r="F14" s="17">
        <v>44.11</v>
      </c>
      <c r="G14" s="17">
        <v>24.65</v>
      </c>
      <c r="H14" s="17">
        <v>25.84</v>
      </c>
      <c r="I14" s="17">
        <v>34.92</v>
      </c>
      <c r="J14" s="17">
        <v>55.61</v>
      </c>
      <c r="K14" s="17">
        <v>38.450000000000003</v>
      </c>
      <c r="L14" s="17">
        <v>40.92</v>
      </c>
      <c r="M14" s="17">
        <f>AVERAGE(E14:L14)</f>
        <v>37.202500000000001</v>
      </c>
    </row>
    <row r="15" spans="1:13" ht="24">
      <c r="A15" s="1"/>
      <c r="B15" s="1"/>
      <c r="C15" s="1"/>
      <c r="D15" s="63">
        <f>SUM(D11:D14)</f>
        <v>101</v>
      </c>
      <c r="E15" s="17">
        <f>AVERAGE(E11:E14)</f>
        <v>37.592500000000001</v>
      </c>
      <c r="F15" s="17">
        <f t="shared" ref="F15:M15" si="1">AVERAGE(F11:F14)</f>
        <v>47.492500000000007</v>
      </c>
      <c r="G15" s="17">
        <f t="shared" si="1"/>
        <v>25.479999999999997</v>
      </c>
      <c r="H15" s="17">
        <f t="shared" si="1"/>
        <v>27.515000000000001</v>
      </c>
      <c r="I15" s="17">
        <f t="shared" si="1"/>
        <v>37.797499999999999</v>
      </c>
      <c r="J15" s="17">
        <f t="shared" si="1"/>
        <v>59.697500000000005</v>
      </c>
      <c r="K15" s="17">
        <f t="shared" si="1"/>
        <v>41.625</v>
      </c>
      <c r="L15" s="17">
        <f t="shared" si="1"/>
        <v>45.519999999999996</v>
      </c>
      <c r="M15" s="17">
        <f t="shared" si="1"/>
        <v>40.340000000000003</v>
      </c>
    </row>
    <row r="16" spans="1:13" ht="24">
      <c r="A16" s="1">
        <v>3</v>
      </c>
      <c r="B16" s="1">
        <v>5</v>
      </c>
      <c r="C16" s="1" t="s">
        <v>9</v>
      </c>
      <c r="D16" s="63">
        <v>17</v>
      </c>
      <c r="E16" s="17">
        <v>36.75</v>
      </c>
      <c r="F16" s="17">
        <v>47.88</v>
      </c>
      <c r="G16" s="17">
        <v>25.18</v>
      </c>
      <c r="H16" s="17">
        <v>26.07</v>
      </c>
      <c r="I16" s="17">
        <v>38.94</v>
      </c>
      <c r="J16" s="17">
        <v>63.82</v>
      </c>
      <c r="K16" s="17">
        <v>40.74</v>
      </c>
      <c r="L16" s="17">
        <v>44.47</v>
      </c>
      <c r="M16" s="17">
        <f>AVERAGE(E16:L16)</f>
        <v>40.481250000000003</v>
      </c>
    </row>
    <row r="17" spans="1:13" ht="24">
      <c r="A17" s="1">
        <v>3</v>
      </c>
      <c r="B17" s="1">
        <v>6</v>
      </c>
      <c r="C17" s="1" t="s">
        <v>13</v>
      </c>
      <c r="D17" s="63">
        <v>18</v>
      </c>
      <c r="E17" s="17">
        <v>33.4</v>
      </c>
      <c r="F17" s="17">
        <v>44.11</v>
      </c>
      <c r="G17" s="17">
        <v>25</v>
      </c>
      <c r="H17" s="17">
        <v>24.76</v>
      </c>
      <c r="I17" s="17">
        <v>38.11</v>
      </c>
      <c r="J17" s="17">
        <v>56.25</v>
      </c>
      <c r="K17" s="17">
        <v>44.17</v>
      </c>
      <c r="L17" s="17">
        <v>41.33</v>
      </c>
      <c r="M17" s="17">
        <f>AVERAGE(E17:L17)</f>
        <v>38.391249999999999</v>
      </c>
    </row>
    <row r="18" spans="1:13" ht="24">
      <c r="A18" s="1">
        <v>3</v>
      </c>
      <c r="B18" s="1">
        <v>8</v>
      </c>
      <c r="C18" s="1" t="s">
        <v>10</v>
      </c>
      <c r="D18" s="63">
        <v>11</v>
      </c>
      <c r="E18" s="17">
        <v>33.22</v>
      </c>
      <c r="F18" s="17">
        <v>42.55</v>
      </c>
      <c r="G18" s="17">
        <v>20.55</v>
      </c>
      <c r="H18" s="17">
        <v>22.11</v>
      </c>
      <c r="I18" s="17">
        <v>33.64</v>
      </c>
      <c r="J18" s="17">
        <v>55.68</v>
      </c>
      <c r="K18" s="17">
        <v>38.409999999999997</v>
      </c>
      <c r="L18" s="17">
        <v>39.270000000000003</v>
      </c>
      <c r="M18" s="17">
        <f>AVERAGE(E18:L18)</f>
        <v>35.678750000000001</v>
      </c>
    </row>
    <row r="19" spans="1:13" ht="24">
      <c r="A19" s="1">
        <v>3</v>
      </c>
      <c r="B19" s="1">
        <v>19</v>
      </c>
      <c r="C19" s="1" t="s">
        <v>14</v>
      </c>
      <c r="D19" s="63">
        <v>25</v>
      </c>
      <c r="E19" s="17">
        <v>33.56</v>
      </c>
      <c r="F19" s="17">
        <v>47.76</v>
      </c>
      <c r="G19" s="17">
        <v>25.68</v>
      </c>
      <c r="H19" s="17">
        <v>28.7</v>
      </c>
      <c r="I19" s="17">
        <v>39.36</v>
      </c>
      <c r="J19" s="17">
        <v>58.4</v>
      </c>
      <c r="K19" s="17">
        <v>40</v>
      </c>
      <c r="L19" s="17">
        <v>44.56</v>
      </c>
      <c r="M19" s="17">
        <f>AVERAGE(E19:L19)</f>
        <v>39.752500000000005</v>
      </c>
    </row>
    <row r="20" spans="1:13" ht="24">
      <c r="A20" s="1">
        <v>3</v>
      </c>
      <c r="B20" s="1">
        <v>22</v>
      </c>
      <c r="C20" s="1" t="s">
        <v>12</v>
      </c>
      <c r="D20" s="63">
        <v>5</v>
      </c>
      <c r="E20" s="17">
        <v>39.020000000000003</v>
      </c>
      <c r="F20" s="17">
        <v>50</v>
      </c>
      <c r="G20" s="17">
        <v>26.4</v>
      </c>
      <c r="H20" s="17">
        <v>37.44</v>
      </c>
      <c r="I20" s="17">
        <v>45.6</v>
      </c>
      <c r="J20" s="17">
        <v>60</v>
      </c>
      <c r="K20" s="17">
        <v>46</v>
      </c>
      <c r="L20" s="17">
        <v>50</v>
      </c>
      <c r="M20" s="17">
        <f>AVERAGE(E20:L20)</f>
        <v>44.307500000000005</v>
      </c>
    </row>
    <row r="21" spans="1:13" ht="24">
      <c r="A21" s="1"/>
      <c r="B21" s="1"/>
      <c r="C21" s="1"/>
      <c r="D21" s="63">
        <f>SUM(D16:D20)</f>
        <v>76</v>
      </c>
      <c r="E21" s="17">
        <f>AVERAGE(E16:E20)</f>
        <v>35.190000000000005</v>
      </c>
      <c r="F21" s="17">
        <f t="shared" ref="F21:M21" si="2">AVERAGE(F16:F20)</f>
        <v>46.46</v>
      </c>
      <c r="G21" s="17">
        <f t="shared" si="2"/>
        <v>24.562000000000001</v>
      </c>
      <c r="H21" s="17">
        <f t="shared" si="2"/>
        <v>27.815999999999995</v>
      </c>
      <c r="I21" s="17">
        <f t="shared" si="2"/>
        <v>39.130000000000003</v>
      </c>
      <c r="J21" s="17">
        <f t="shared" si="2"/>
        <v>58.83</v>
      </c>
      <c r="K21" s="17">
        <f t="shared" si="2"/>
        <v>41.863999999999997</v>
      </c>
      <c r="L21" s="17">
        <f t="shared" si="2"/>
        <v>43.926000000000002</v>
      </c>
      <c r="M21" s="17">
        <f t="shared" si="2"/>
        <v>39.722250000000003</v>
      </c>
    </row>
    <row r="22" spans="1:13" ht="24">
      <c r="A22" s="1">
        <v>4</v>
      </c>
      <c r="B22" s="1">
        <v>14</v>
      </c>
      <c r="C22" s="1" t="s">
        <v>16</v>
      </c>
      <c r="D22" s="63">
        <v>7</v>
      </c>
      <c r="E22" s="17">
        <v>32.97</v>
      </c>
      <c r="F22" s="17">
        <v>42.29</v>
      </c>
      <c r="G22" s="17">
        <v>29.43</v>
      </c>
      <c r="H22" s="17">
        <v>26.97</v>
      </c>
      <c r="I22" s="17">
        <v>37.71</v>
      </c>
      <c r="J22" s="17">
        <v>60.71</v>
      </c>
      <c r="K22" s="17">
        <v>39.29</v>
      </c>
      <c r="L22" s="17">
        <v>44.57</v>
      </c>
      <c r="M22" s="17">
        <f>AVERAGE(E22:L22)</f>
        <v>39.2425</v>
      </c>
    </row>
    <row r="23" spans="1:13" ht="24">
      <c r="A23" s="1">
        <v>4</v>
      </c>
      <c r="B23" s="1">
        <v>15</v>
      </c>
      <c r="C23" s="1" t="s">
        <v>17</v>
      </c>
      <c r="D23" s="63">
        <v>4</v>
      </c>
      <c r="E23" s="17">
        <v>33.03</v>
      </c>
      <c r="F23" s="17">
        <v>47</v>
      </c>
      <c r="G23" s="17">
        <v>20</v>
      </c>
      <c r="H23" s="17">
        <v>26.4</v>
      </c>
      <c r="I23" s="17">
        <v>37</v>
      </c>
      <c r="J23" s="17">
        <v>67.5</v>
      </c>
      <c r="K23" s="17">
        <v>36.25</v>
      </c>
      <c r="L23" s="17">
        <v>38</v>
      </c>
      <c r="M23" s="17">
        <f>AVERAGE(E23:L23)</f>
        <v>38.147500000000001</v>
      </c>
    </row>
    <row r="24" spans="1:13" ht="24">
      <c r="A24" s="1">
        <v>4</v>
      </c>
      <c r="B24" s="1">
        <v>16</v>
      </c>
      <c r="C24" s="1" t="s">
        <v>15</v>
      </c>
      <c r="D24" s="63">
        <v>14</v>
      </c>
      <c r="E24" s="17">
        <v>35.340000000000003</v>
      </c>
      <c r="F24" s="17">
        <v>48.29</v>
      </c>
      <c r="G24" s="17">
        <v>25.29</v>
      </c>
      <c r="H24" s="17">
        <v>24.55</v>
      </c>
      <c r="I24" s="17">
        <v>38.43</v>
      </c>
      <c r="J24" s="17">
        <v>60</v>
      </c>
      <c r="K24" s="17">
        <v>37.5</v>
      </c>
      <c r="L24" s="17">
        <v>42.86</v>
      </c>
      <c r="M24" s="17">
        <f>AVERAGE(E24:L24)</f>
        <v>39.032499999999999</v>
      </c>
    </row>
    <row r="25" spans="1:13" ht="24">
      <c r="A25" s="1">
        <v>4</v>
      </c>
      <c r="B25" s="1">
        <v>23</v>
      </c>
      <c r="C25" s="1" t="s">
        <v>18</v>
      </c>
      <c r="D25" s="63">
        <v>14</v>
      </c>
      <c r="E25" s="17">
        <v>36.090000000000003</v>
      </c>
      <c r="F25" s="17">
        <v>48.14</v>
      </c>
      <c r="G25" s="17">
        <v>29.29</v>
      </c>
      <c r="H25" s="17">
        <v>26.29</v>
      </c>
      <c r="I25" s="17">
        <v>36.57</v>
      </c>
      <c r="J25" s="17">
        <v>55.71</v>
      </c>
      <c r="K25" s="17">
        <v>33.75</v>
      </c>
      <c r="L25" s="17">
        <v>46.14</v>
      </c>
      <c r="M25" s="17">
        <f>AVERAGE(E25:L25)</f>
        <v>38.997500000000002</v>
      </c>
    </row>
    <row r="26" spans="1:13" ht="24">
      <c r="A26" s="1"/>
      <c r="B26" s="1"/>
      <c r="C26" s="1"/>
      <c r="D26" s="63">
        <f>SUM(D22:D25)</f>
        <v>39</v>
      </c>
      <c r="E26" s="17">
        <f>AVERAGE(E22:E25)</f>
        <v>34.357500000000002</v>
      </c>
      <c r="F26" s="17">
        <f t="shared" ref="F26:M26" si="3">AVERAGE(F22:F25)</f>
        <v>46.429999999999993</v>
      </c>
      <c r="G26" s="17">
        <f t="shared" si="3"/>
        <v>26.002499999999998</v>
      </c>
      <c r="H26" s="17">
        <f t="shared" si="3"/>
        <v>26.052500000000002</v>
      </c>
      <c r="I26" s="17">
        <f t="shared" si="3"/>
        <v>37.427500000000002</v>
      </c>
      <c r="J26" s="17">
        <f t="shared" si="3"/>
        <v>60.980000000000004</v>
      </c>
      <c r="K26" s="17">
        <f t="shared" si="3"/>
        <v>36.697499999999998</v>
      </c>
      <c r="L26" s="17">
        <f t="shared" si="3"/>
        <v>42.892499999999998</v>
      </c>
      <c r="M26" s="17">
        <f t="shared" si="3"/>
        <v>38.855000000000004</v>
      </c>
    </row>
    <row r="27" spans="1:13" ht="24">
      <c r="A27" s="1">
        <v>5</v>
      </c>
      <c r="B27" s="1">
        <v>1</v>
      </c>
      <c r="C27" s="1" t="s">
        <v>20</v>
      </c>
      <c r="D27" s="63">
        <v>4</v>
      </c>
      <c r="E27" s="17">
        <v>35.729999999999997</v>
      </c>
      <c r="F27" s="17">
        <v>45</v>
      </c>
      <c r="G27" s="17">
        <v>29</v>
      </c>
      <c r="H27" s="17">
        <v>24</v>
      </c>
      <c r="I27" s="17">
        <v>37</v>
      </c>
      <c r="J27" s="17">
        <v>48.75</v>
      </c>
      <c r="K27" s="17">
        <v>38.130000000000003</v>
      </c>
      <c r="L27" s="17">
        <v>40.5</v>
      </c>
      <c r="M27" s="17">
        <f>AVERAGE(E27:L27)</f>
        <v>37.263750000000002</v>
      </c>
    </row>
    <row r="28" spans="1:13" ht="24">
      <c r="A28" s="1">
        <v>5</v>
      </c>
      <c r="B28" s="1">
        <v>2</v>
      </c>
      <c r="C28" s="1" t="s">
        <v>21</v>
      </c>
      <c r="D28" s="63">
        <v>8</v>
      </c>
      <c r="E28" s="17">
        <v>32.21</v>
      </c>
      <c r="F28" s="17">
        <v>47.75</v>
      </c>
      <c r="G28" s="17">
        <v>26.5</v>
      </c>
      <c r="H28" s="17">
        <v>22.8</v>
      </c>
      <c r="I28" s="17">
        <v>32.5</v>
      </c>
      <c r="J28" s="17">
        <v>60.31</v>
      </c>
      <c r="K28" s="17">
        <v>40.630000000000003</v>
      </c>
      <c r="L28" s="17">
        <v>42.25</v>
      </c>
      <c r="M28" s="17">
        <f>AVERAGE(E28:L28)</f>
        <v>38.118750000000006</v>
      </c>
    </row>
    <row r="29" spans="1:13" ht="24">
      <c r="A29" s="1">
        <v>5</v>
      </c>
      <c r="B29" s="1">
        <v>3</v>
      </c>
      <c r="C29" s="1" t="s">
        <v>22</v>
      </c>
      <c r="D29" s="63">
        <v>10</v>
      </c>
      <c r="E29" s="17">
        <v>40.53</v>
      </c>
      <c r="F29" s="17">
        <v>52.2</v>
      </c>
      <c r="G29" s="17">
        <v>29.8</v>
      </c>
      <c r="H29" s="17">
        <v>31.12</v>
      </c>
      <c r="I29" s="17">
        <v>47</v>
      </c>
      <c r="J29" s="17">
        <v>69.5</v>
      </c>
      <c r="K29" s="17">
        <v>45</v>
      </c>
      <c r="L29" s="17">
        <v>52.2</v>
      </c>
      <c r="M29" s="17">
        <f>AVERAGE(E29:L29)</f>
        <v>45.918749999999996</v>
      </c>
    </row>
    <row r="30" spans="1:13" ht="24">
      <c r="A30" s="1">
        <v>5</v>
      </c>
      <c r="B30" s="1">
        <v>9</v>
      </c>
      <c r="C30" s="1" t="s">
        <v>23</v>
      </c>
      <c r="D30" s="63">
        <v>10</v>
      </c>
      <c r="E30" s="17">
        <v>37.15</v>
      </c>
      <c r="F30" s="17">
        <v>49.8</v>
      </c>
      <c r="G30" s="17">
        <v>30.2</v>
      </c>
      <c r="H30" s="17">
        <v>32.880000000000003</v>
      </c>
      <c r="I30" s="17">
        <v>47.6</v>
      </c>
      <c r="J30" s="17">
        <v>71</v>
      </c>
      <c r="K30" s="17">
        <v>42.75</v>
      </c>
      <c r="L30" s="17">
        <v>49</v>
      </c>
      <c r="M30" s="17">
        <f>AVERAGE(E30:L30)</f>
        <v>45.047499999999999</v>
      </c>
    </row>
    <row r="31" spans="1:13" ht="24">
      <c r="A31" s="1">
        <v>5</v>
      </c>
      <c r="B31" s="1">
        <v>10</v>
      </c>
      <c r="C31" s="1" t="s">
        <v>24</v>
      </c>
      <c r="D31" s="63">
        <v>13</v>
      </c>
      <c r="E31" s="17">
        <v>38.950000000000003</v>
      </c>
      <c r="F31" s="17">
        <v>50.15</v>
      </c>
      <c r="G31" s="17">
        <v>26.62</v>
      </c>
      <c r="H31" s="17">
        <v>26.58</v>
      </c>
      <c r="I31" s="17">
        <v>45.23</v>
      </c>
      <c r="J31" s="17">
        <v>59.62</v>
      </c>
      <c r="K31" s="17">
        <v>43.85</v>
      </c>
      <c r="L31" s="17">
        <v>47.08</v>
      </c>
      <c r="M31" s="17">
        <f>AVERAGE(E31:L31)</f>
        <v>42.26</v>
      </c>
    </row>
    <row r="32" spans="1:13" ht="24">
      <c r="A32" s="1">
        <v>5</v>
      </c>
      <c r="B32" s="1">
        <v>21</v>
      </c>
      <c r="C32" s="1" t="s">
        <v>25</v>
      </c>
      <c r="D32" s="63">
        <v>22</v>
      </c>
      <c r="E32" s="17">
        <v>42.62</v>
      </c>
      <c r="F32" s="17">
        <v>57.55</v>
      </c>
      <c r="G32" s="17">
        <v>32.36</v>
      </c>
      <c r="H32" s="17">
        <v>36.51</v>
      </c>
      <c r="I32" s="17">
        <v>50.18</v>
      </c>
      <c r="J32" s="17">
        <v>69.09</v>
      </c>
      <c r="K32" s="17">
        <v>48.07</v>
      </c>
      <c r="L32" s="17">
        <v>52.27</v>
      </c>
      <c r="M32" s="17">
        <f>AVERAGE(E32:L32)</f>
        <v>48.58124999999999</v>
      </c>
    </row>
    <row r="33" spans="1:13" ht="24">
      <c r="A33" s="1">
        <v>5</v>
      </c>
      <c r="B33" s="1">
        <v>28</v>
      </c>
      <c r="C33" s="1" t="s">
        <v>19</v>
      </c>
      <c r="D33" s="63">
        <v>9</v>
      </c>
      <c r="E33" s="17">
        <v>39.08</v>
      </c>
      <c r="F33" s="17">
        <v>56.67</v>
      </c>
      <c r="G33" s="17">
        <v>22.22</v>
      </c>
      <c r="H33" s="17">
        <v>33.6</v>
      </c>
      <c r="I33" s="17">
        <v>52.67</v>
      </c>
      <c r="J33" s="17">
        <v>72.78</v>
      </c>
      <c r="K33" s="17">
        <v>46.11</v>
      </c>
      <c r="L33" s="17">
        <v>57.11</v>
      </c>
      <c r="M33" s="17">
        <f>AVERAGE(E33:L33)</f>
        <v>47.53</v>
      </c>
    </row>
    <row r="34" spans="1:13" ht="24">
      <c r="A34" s="1"/>
      <c r="B34" s="1"/>
      <c r="C34" s="1"/>
      <c r="D34" s="63">
        <f>SUM(D27:D33)</f>
        <v>76</v>
      </c>
      <c r="E34" s="17">
        <f>AVERAGE(E27:E33)</f>
        <v>38.038571428571423</v>
      </c>
      <c r="F34" s="17">
        <f t="shared" ref="F34:M34" si="4">AVERAGE(F27:F33)</f>
        <v>51.302857142857142</v>
      </c>
      <c r="G34" s="17">
        <f t="shared" si="4"/>
        <v>28.1</v>
      </c>
      <c r="H34" s="17">
        <f t="shared" si="4"/>
        <v>29.64142857142857</v>
      </c>
      <c r="I34" s="17">
        <f t="shared" si="4"/>
        <v>44.597142857142856</v>
      </c>
      <c r="J34" s="17">
        <f t="shared" si="4"/>
        <v>64.435714285714283</v>
      </c>
      <c r="K34" s="17">
        <f t="shared" si="4"/>
        <v>43.505714285714291</v>
      </c>
      <c r="L34" s="17">
        <f t="shared" si="4"/>
        <v>48.629999999999995</v>
      </c>
      <c r="M34" s="17">
        <f t="shared" si="4"/>
        <v>43.531428571428577</v>
      </c>
    </row>
    <row r="35" spans="1:13" ht="24">
      <c r="A35" s="1">
        <v>6</v>
      </c>
      <c r="B35" s="1">
        <v>24</v>
      </c>
      <c r="C35" s="1" t="s">
        <v>27</v>
      </c>
      <c r="D35" s="63">
        <v>9</v>
      </c>
      <c r="E35" s="17">
        <v>38.51</v>
      </c>
      <c r="F35" s="17">
        <v>44.89</v>
      </c>
      <c r="G35" s="17">
        <v>24.44</v>
      </c>
      <c r="H35" s="17">
        <v>17.78</v>
      </c>
      <c r="I35" s="17">
        <v>33.78</v>
      </c>
      <c r="J35" s="17">
        <v>63.06</v>
      </c>
      <c r="K35" s="17">
        <v>38.61</v>
      </c>
      <c r="L35" s="17">
        <v>42.22</v>
      </c>
      <c r="M35" s="17">
        <f>AVERAGE(E35:L35)</f>
        <v>37.911249999999995</v>
      </c>
    </row>
    <row r="36" spans="1:13" ht="24">
      <c r="A36" s="1">
        <v>6</v>
      </c>
      <c r="B36" s="1">
        <v>26</v>
      </c>
      <c r="C36" s="1" t="s">
        <v>26</v>
      </c>
      <c r="D36" s="63">
        <v>15</v>
      </c>
      <c r="E36" s="17">
        <v>30.1</v>
      </c>
      <c r="F36" s="17">
        <v>45.47</v>
      </c>
      <c r="G36" s="17">
        <v>23.87</v>
      </c>
      <c r="H36" s="17">
        <v>27.2</v>
      </c>
      <c r="I36" s="17">
        <v>34.67</v>
      </c>
      <c r="J36" s="17">
        <v>56.33</v>
      </c>
      <c r="K36" s="17">
        <v>34.67</v>
      </c>
      <c r="L36" s="17">
        <v>39.869999999999997</v>
      </c>
      <c r="M36" s="17">
        <f>AVERAGE(E36:L36)</f>
        <v>36.522500000000001</v>
      </c>
    </row>
    <row r="37" spans="1:13" ht="18.75">
      <c r="D37" s="112">
        <f>SUM(D35:D36)</f>
        <v>24</v>
      </c>
      <c r="E37" s="68">
        <f>AVERAGE(E35:E36)</f>
        <v>34.305</v>
      </c>
      <c r="F37" s="68">
        <f t="shared" ref="F37:M37" si="5">AVERAGE(F35:F36)</f>
        <v>45.18</v>
      </c>
      <c r="G37" s="68">
        <f t="shared" si="5"/>
        <v>24.155000000000001</v>
      </c>
      <c r="H37" s="68">
        <f t="shared" si="5"/>
        <v>22.490000000000002</v>
      </c>
      <c r="I37" s="68">
        <f t="shared" si="5"/>
        <v>34.225000000000001</v>
      </c>
      <c r="J37" s="68">
        <f t="shared" si="5"/>
        <v>59.695</v>
      </c>
      <c r="K37" s="68">
        <f t="shared" si="5"/>
        <v>36.64</v>
      </c>
      <c r="L37" s="68">
        <f t="shared" si="5"/>
        <v>41.045000000000002</v>
      </c>
      <c r="M37" s="68">
        <f t="shared" si="5"/>
        <v>37.216875000000002</v>
      </c>
    </row>
  </sheetData>
  <sortState ref="A5:M32">
    <sortCondition ref="A5:A32"/>
  </sortState>
  <mergeCells count="2">
    <mergeCell ref="A1:L1"/>
    <mergeCell ref="A2:L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N13" sqref="N13"/>
    </sheetView>
  </sheetViews>
  <sheetFormatPr defaultRowHeight="15"/>
  <cols>
    <col min="1" max="1" width="9.875" bestFit="1" customWidth="1"/>
    <col min="2" max="2" width="4.875" bestFit="1" customWidth="1"/>
    <col min="3" max="3" width="23.75" bestFit="1" customWidth="1"/>
    <col min="4" max="6" width="5.25" style="64" bestFit="1" customWidth="1"/>
    <col min="7" max="7" width="5.75" style="64" bestFit="1" customWidth="1"/>
    <col min="8" max="11" width="5.25" style="64" bestFit="1" customWidth="1"/>
    <col min="12" max="12" width="6.25" style="64" bestFit="1" customWidth="1"/>
    <col min="13" max="13" width="7.25" style="64" bestFit="1" customWidth="1"/>
  </cols>
  <sheetData>
    <row r="1" spans="1:13" ht="24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3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3" ht="24">
      <c r="A3" s="4"/>
      <c r="B3" s="4"/>
      <c r="C3" s="4"/>
      <c r="D3" s="65"/>
      <c r="E3" s="66"/>
      <c r="F3" s="66"/>
      <c r="G3" s="66"/>
      <c r="H3" s="66"/>
      <c r="I3" s="66"/>
      <c r="J3" s="66"/>
      <c r="K3" s="66"/>
      <c r="L3" s="66"/>
    </row>
    <row r="4" spans="1:13" ht="24">
      <c r="A4" s="2" t="s">
        <v>28</v>
      </c>
      <c r="B4" s="2" t="s">
        <v>72</v>
      </c>
      <c r="C4" s="2" t="s">
        <v>30</v>
      </c>
      <c r="D4" s="54" t="s">
        <v>44</v>
      </c>
      <c r="E4" s="54" t="s">
        <v>45</v>
      </c>
      <c r="F4" s="54" t="s">
        <v>32</v>
      </c>
      <c r="G4" s="54" t="s">
        <v>46</v>
      </c>
      <c r="H4" s="54" t="s">
        <v>47</v>
      </c>
      <c r="I4" s="54" t="s">
        <v>48</v>
      </c>
      <c r="J4" s="54" t="s">
        <v>49</v>
      </c>
      <c r="K4" s="54" t="s">
        <v>38</v>
      </c>
      <c r="L4" s="54" t="s">
        <v>50</v>
      </c>
      <c r="M4" s="54" t="s">
        <v>59</v>
      </c>
    </row>
    <row r="5" spans="1:13" ht="24">
      <c r="A5" s="1">
        <v>5</v>
      </c>
      <c r="B5" s="1">
        <v>1</v>
      </c>
      <c r="C5" s="1" t="s">
        <v>20</v>
      </c>
      <c r="D5" s="63">
        <v>4</v>
      </c>
      <c r="E5" s="17">
        <v>35.729999999999997</v>
      </c>
      <c r="F5" s="17">
        <v>45</v>
      </c>
      <c r="G5" s="17">
        <v>29</v>
      </c>
      <c r="H5" s="17">
        <v>24</v>
      </c>
      <c r="I5" s="17">
        <v>37</v>
      </c>
      <c r="J5" s="17">
        <v>48.75</v>
      </c>
      <c r="K5" s="17">
        <v>38.130000000000003</v>
      </c>
      <c r="L5" s="17">
        <v>40.5</v>
      </c>
      <c r="M5" s="17">
        <f>AVERAGE(E5:L5)</f>
        <v>37.263750000000002</v>
      </c>
    </row>
    <row r="6" spans="1:13" ht="24">
      <c r="A6" s="1">
        <v>5</v>
      </c>
      <c r="B6" s="1">
        <v>2</v>
      </c>
      <c r="C6" s="1" t="s">
        <v>21</v>
      </c>
      <c r="D6" s="63">
        <v>8</v>
      </c>
      <c r="E6" s="17">
        <v>32.21</v>
      </c>
      <c r="F6" s="17">
        <v>47.75</v>
      </c>
      <c r="G6" s="17">
        <v>26.5</v>
      </c>
      <c r="H6" s="17">
        <v>22.8</v>
      </c>
      <c r="I6" s="17">
        <v>32.5</v>
      </c>
      <c r="J6" s="17">
        <v>60.31</v>
      </c>
      <c r="K6" s="17">
        <v>40.630000000000003</v>
      </c>
      <c r="L6" s="17">
        <v>42.25</v>
      </c>
      <c r="M6" s="17">
        <f t="shared" ref="M6:M32" si="0">AVERAGE(E6:L6)</f>
        <v>38.118750000000006</v>
      </c>
    </row>
    <row r="7" spans="1:13" ht="24">
      <c r="A7" s="1">
        <v>5</v>
      </c>
      <c r="B7" s="1">
        <v>3</v>
      </c>
      <c r="C7" s="1" t="s">
        <v>22</v>
      </c>
      <c r="D7" s="63">
        <v>10</v>
      </c>
      <c r="E7" s="17">
        <v>40.53</v>
      </c>
      <c r="F7" s="17">
        <v>52.2</v>
      </c>
      <c r="G7" s="17">
        <v>29.8</v>
      </c>
      <c r="H7" s="17">
        <v>31.12</v>
      </c>
      <c r="I7" s="17">
        <v>47</v>
      </c>
      <c r="J7" s="17">
        <v>69.5</v>
      </c>
      <c r="K7" s="17">
        <v>45</v>
      </c>
      <c r="L7" s="17">
        <v>52.2</v>
      </c>
      <c r="M7" s="17">
        <f t="shared" si="0"/>
        <v>45.918749999999996</v>
      </c>
    </row>
    <row r="8" spans="1:13" ht="24">
      <c r="A8" s="1">
        <v>2</v>
      </c>
      <c r="B8" s="1">
        <v>4</v>
      </c>
      <c r="C8" s="1" t="s">
        <v>6</v>
      </c>
      <c r="D8" s="63">
        <v>16</v>
      </c>
      <c r="E8" s="17">
        <v>39.19</v>
      </c>
      <c r="F8" s="17">
        <v>49.25</v>
      </c>
      <c r="G8" s="17">
        <v>26.88</v>
      </c>
      <c r="H8" s="17">
        <v>27.6</v>
      </c>
      <c r="I8" s="17">
        <v>39.880000000000003</v>
      </c>
      <c r="J8" s="17">
        <v>62.97</v>
      </c>
      <c r="K8" s="17">
        <v>41.25</v>
      </c>
      <c r="L8" s="17">
        <v>47.38</v>
      </c>
      <c r="M8" s="17">
        <f t="shared" si="0"/>
        <v>41.8</v>
      </c>
    </row>
    <row r="9" spans="1:13" ht="24">
      <c r="A9" s="1">
        <v>3</v>
      </c>
      <c r="B9" s="1">
        <v>5</v>
      </c>
      <c r="C9" s="1" t="s">
        <v>9</v>
      </c>
      <c r="D9" s="63">
        <v>17</v>
      </c>
      <c r="E9" s="17">
        <v>36.75</v>
      </c>
      <c r="F9" s="17">
        <v>47.88</v>
      </c>
      <c r="G9" s="17">
        <v>25.18</v>
      </c>
      <c r="H9" s="17">
        <v>26.07</v>
      </c>
      <c r="I9" s="17">
        <v>38.94</v>
      </c>
      <c r="J9" s="17">
        <v>63.82</v>
      </c>
      <c r="K9" s="17">
        <v>40.74</v>
      </c>
      <c r="L9" s="17">
        <v>44.47</v>
      </c>
      <c r="M9" s="17">
        <f t="shared" si="0"/>
        <v>40.481250000000003</v>
      </c>
    </row>
    <row r="10" spans="1:13" ht="24">
      <c r="A10" s="1">
        <v>3</v>
      </c>
      <c r="B10" s="1">
        <v>6</v>
      </c>
      <c r="C10" s="1" t="s">
        <v>13</v>
      </c>
      <c r="D10" s="63">
        <v>18</v>
      </c>
      <c r="E10" s="17">
        <v>33.4</v>
      </c>
      <c r="F10" s="17">
        <v>44.11</v>
      </c>
      <c r="G10" s="17">
        <v>25</v>
      </c>
      <c r="H10" s="17">
        <v>24.76</v>
      </c>
      <c r="I10" s="17">
        <v>38.11</v>
      </c>
      <c r="J10" s="17">
        <v>56.25</v>
      </c>
      <c r="K10" s="17">
        <v>44.17</v>
      </c>
      <c r="L10" s="17">
        <v>41.33</v>
      </c>
      <c r="M10" s="17">
        <f t="shared" si="0"/>
        <v>38.391249999999999</v>
      </c>
    </row>
    <row r="11" spans="1:13" ht="24">
      <c r="A11" s="1">
        <v>2</v>
      </c>
      <c r="B11" s="1">
        <v>7</v>
      </c>
      <c r="C11" s="1" t="s">
        <v>7</v>
      </c>
      <c r="D11" s="63">
        <v>36</v>
      </c>
      <c r="E11" s="17">
        <v>34.31</v>
      </c>
      <c r="F11" s="17">
        <v>45.11</v>
      </c>
      <c r="G11" s="17">
        <v>26.89</v>
      </c>
      <c r="H11" s="17">
        <v>24.82</v>
      </c>
      <c r="I11" s="17">
        <v>34.39</v>
      </c>
      <c r="J11" s="17">
        <v>53.54</v>
      </c>
      <c r="K11" s="17">
        <v>38.26</v>
      </c>
      <c r="L11" s="17">
        <v>41.78</v>
      </c>
      <c r="M11" s="17">
        <f t="shared" si="0"/>
        <v>37.387500000000003</v>
      </c>
    </row>
    <row r="12" spans="1:13" ht="24">
      <c r="A12" s="1">
        <v>3</v>
      </c>
      <c r="B12" s="1">
        <v>8</v>
      </c>
      <c r="C12" s="1" t="s">
        <v>10</v>
      </c>
      <c r="D12" s="63">
        <v>11</v>
      </c>
      <c r="E12" s="17">
        <v>33.22</v>
      </c>
      <c r="F12" s="17">
        <v>42.55</v>
      </c>
      <c r="G12" s="17">
        <v>20.55</v>
      </c>
      <c r="H12" s="17">
        <v>22.11</v>
      </c>
      <c r="I12" s="17">
        <v>33.64</v>
      </c>
      <c r="J12" s="17">
        <v>55.68</v>
      </c>
      <c r="K12" s="17">
        <v>38.409999999999997</v>
      </c>
      <c r="L12" s="17">
        <v>39.270000000000003</v>
      </c>
      <c r="M12" s="17">
        <f t="shared" si="0"/>
        <v>35.678750000000001</v>
      </c>
    </row>
    <row r="13" spans="1:13" ht="24">
      <c r="A13" s="1">
        <v>5</v>
      </c>
      <c r="B13" s="1">
        <v>9</v>
      </c>
      <c r="C13" s="1" t="s">
        <v>23</v>
      </c>
      <c r="D13" s="63">
        <v>10</v>
      </c>
      <c r="E13" s="17">
        <v>37.15</v>
      </c>
      <c r="F13" s="17">
        <v>49.8</v>
      </c>
      <c r="G13" s="17">
        <v>30.2</v>
      </c>
      <c r="H13" s="17">
        <v>32.880000000000003</v>
      </c>
      <c r="I13" s="17">
        <v>47.6</v>
      </c>
      <c r="J13" s="17">
        <v>71</v>
      </c>
      <c r="K13" s="17">
        <v>42.75</v>
      </c>
      <c r="L13" s="17">
        <v>49</v>
      </c>
      <c r="M13" s="17">
        <f t="shared" si="0"/>
        <v>45.047499999999999</v>
      </c>
    </row>
    <row r="14" spans="1:13" ht="24">
      <c r="A14" s="1">
        <v>5</v>
      </c>
      <c r="B14" s="1">
        <v>10</v>
      </c>
      <c r="C14" s="1" t="s">
        <v>24</v>
      </c>
      <c r="D14" s="63">
        <v>13</v>
      </c>
      <c r="E14" s="17">
        <v>38.950000000000003</v>
      </c>
      <c r="F14" s="17">
        <v>50.15</v>
      </c>
      <c r="G14" s="17">
        <v>26.62</v>
      </c>
      <c r="H14" s="17">
        <v>26.58</v>
      </c>
      <c r="I14" s="17">
        <v>45.23</v>
      </c>
      <c r="J14" s="17">
        <v>59.62</v>
      </c>
      <c r="K14" s="17">
        <v>43.85</v>
      </c>
      <c r="L14" s="17">
        <v>47.08</v>
      </c>
      <c r="M14" s="17">
        <f t="shared" si="0"/>
        <v>42.26</v>
      </c>
    </row>
    <row r="15" spans="1:13" ht="24">
      <c r="A15" s="1">
        <v>1</v>
      </c>
      <c r="B15" s="1">
        <v>11</v>
      </c>
      <c r="C15" s="1" t="s">
        <v>0</v>
      </c>
      <c r="D15" s="63">
        <v>17</v>
      </c>
      <c r="E15" s="17">
        <v>36.51</v>
      </c>
      <c r="F15" s="17">
        <v>46.35</v>
      </c>
      <c r="G15" s="17">
        <v>25.76</v>
      </c>
      <c r="H15" s="17">
        <v>29.6</v>
      </c>
      <c r="I15" s="17">
        <v>37.53</v>
      </c>
      <c r="J15" s="17">
        <v>60.74</v>
      </c>
      <c r="K15" s="17">
        <v>44.26</v>
      </c>
      <c r="L15" s="17">
        <v>44.12</v>
      </c>
      <c r="M15" s="17">
        <f t="shared" si="0"/>
        <v>40.608750000000001</v>
      </c>
    </row>
    <row r="16" spans="1:13" ht="24">
      <c r="A16" s="1">
        <v>1</v>
      </c>
      <c r="B16" s="1">
        <v>12</v>
      </c>
      <c r="C16" s="1" t="s">
        <v>1</v>
      </c>
      <c r="D16" s="63">
        <v>8</v>
      </c>
      <c r="E16" s="17">
        <v>34.950000000000003</v>
      </c>
      <c r="F16" s="17">
        <v>51.75</v>
      </c>
      <c r="G16" s="17">
        <v>23.75</v>
      </c>
      <c r="H16" s="17">
        <v>21.2</v>
      </c>
      <c r="I16" s="17">
        <v>31</v>
      </c>
      <c r="J16" s="17">
        <v>59.38</v>
      </c>
      <c r="K16" s="17">
        <v>36.25</v>
      </c>
      <c r="L16" s="17">
        <v>46</v>
      </c>
      <c r="M16" s="17">
        <f t="shared" si="0"/>
        <v>38.034999999999997</v>
      </c>
    </row>
    <row r="17" spans="1:13" ht="24">
      <c r="A17" s="1">
        <v>3</v>
      </c>
      <c r="B17" s="1">
        <v>13</v>
      </c>
      <c r="C17" s="1" t="s">
        <v>11</v>
      </c>
      <c r="D17" s="63">
        <v>0</v>
      </c>
      <c r="E17" s="17"/>
      <c r="F17" s="17"/>
      <c r="G17" s="17"/>
      <c r="H17" s="17"/>
      <c r="I17" s="17"/>
      <c r="J17" s="17"/>
      <c r="K17" s="17"/>
      <c r="L17" s="17"/>
      <c r="M17" s="17" t="e">
        <f t="shared" si="0"/>
        <v>#DIV/0!</v>
      </c>
    </row>
    <row r="18" spans="1:13" ht="24">
      <c r="A18" s="1">
        <v>4</v>
      </c>
      <c r="B18" s="1">
        <v>14</v>
      </c>
      <c r="C18" s="1" t="s">
        <v>16</v>
      </c>
      <c r="D18" s="63">
        <v>7</v>
      </c>
      <c r="E18" s="17">
        <v>32.97</v>
      </c>
      <c r="F18" s="17">
        <v>42.29</v>
      </c>
      <c r="G18" s="17">
        <v>29.43</v>
      </c>
      <c r="H18" s="17">
        <v>26.97</v>
      </c>
      <c r="I18" s="17">
        <v>37.71</v>
      </c>
      <c r="J18" s="17">
        <v>60.71</v>
      </c>
      <c r="K18" s="17">
        <v>39.29</v>
      </c>
      <c r="L18" s="17">
        <v>44.57</v>
      </c>
      <c r="M18" s="17">
        <f t="shared" si="0"/>
        <v>39.2425</v>
      </c>
    </row>
    <row r="19" spans="1:13" ht="24">
      <c r="A19" s="1">
        <v>4</v>
      </c>
      <c r="B19" s="1">
        <v>15</v>
      </c>
      <c r="C19" s="1" t="s">
        <v>17</v>
      </c>
      <c r="D19" s="63">
        <v>4</v>
      </c>
      <c r="E19" s="17">
        <v>33.03</v>
      </c>
      <c r="F19" s="17">
        <v>47</v>
      </c>
      <c r="G19" s="17">
        <v>20</v>
      </c>
      <c r="H19" s="17">
        <v>26.4</v>
      </c>
      <c r="I19" s="17">
        <v>37</v>
      </c>
      <c r="J19" s="17">
        <v>67.5</v>
      </c>
      <c r="K19" s="17">
        <v>36.25</v>
      </c>
      <c r="L19" s="17">
        <v>38</v>
      </c>
      <c r="M19" s="17">
        <f t="shared" si="0"/>
        <v>38.147500000000001</v>
      </c>
    </row>
    <row r="20" spans="1:13" ht="24">
      <c r="A20" s="1">
        <v>4</v>
      </c>
      <c r="B20" s="1">
        <v>16</v>
      </c>
      <c r="C20" s="1" t="s">
        <v>15</v>
      </c>
      <c r="D20" s="63">
        <v>14</v>
      </c>
      <c r="E20" s="17">
        <v>35.340000000000003</v>
      </c>
      <c r="F20" s="17">
        <v>48.29</v>
      </c>
      <c r="G20" s="17">
        <v>25.29</v>
      </c>
      <c r="H20" s="17">
        <v>24.55</v>
      </c>
      <c r="I20" s="17">
        <v>38.43</v>
      </c>
      <c r="J20" s="17">
        <v>60</v>
      </c>
      <c r="K20" s="17">
        <v>37.5</v>
      </c>
      <c r="L20" s="17">
        <v>42.86</v>
      </c>
      <c r="M20" s="17">
        <f t="shared" si="0"/>
        <v>39.032499999999999</v>
      </c>
    </row>
    <row r="21" spans="1:13" ht="24">
      <c r="A21" s="1">
        <v>1</v>
      </c>
      <c r="B21" s="1">
        <v>17</v>
      </c>
      <c r="C21" s="1" t="s">
        <v>2</v>
      </c>
      <c r="D21" s="63">
        <v>18</v>
      </c>
      <c r="E21" s="17">
        <v>38.590000000000003</v>
      </c>
      <c r="F21" s="17">
        <v>51.56</v>
      </c>
      <c r="G21" s="17">
        <v>25.56</v>
      </c>
      <c r="H21" s="17">
        <v>26.22</v>
      </c>
      <c r="I21" s="17">
        <v>41.11</v>
      </c>
      <c r="J21" s="17">
        <v>60.83</v>
      </c>
      <c r="K21" s="17">
        <v>40</v>
      </c>
      <c r="L21" s="17">
        <v>47</v>
      </c>
      <c r="M21" s="17">
        <f t="shared" si="0"/>
        <v>41.358750000000001</v>
      </c>
    </row>
    <row r="22" spans="1:13" ht="24">
      <c r="A22" s="1">
        <v>2</v>
      </c>
      <c r="B22" s="1">
        <v>18</v>
      </c>
      <c r="C22" s="1" t="s">
        <v>8</v>
      </c>
      <c r="D22" s="63">
        <v>12</v>
      </c>
      <c r="E22" s="17">
        <v>43.75</v>
      </c>
      <c r="F22" s="17">
        <v>51.5</v>
      </c>
      <c r="G22" s="17">
        <v>23.5</v>
      </c>
      <c r="H22" s="17">
        <v>31.8</v>
      </c>
      <c r="I22" s="17">
        <v>42</v>
      </c>
      <c r="J22" s="17">
        <v>66.67</v>
      </c>
      <c r="K22" s="17">
        <v>48.54</v>
      </c>
      <c r="L22" s="17">
        <v>52</v>
      </c>
      <c r="M22" s="17">
        <f t="shared" si="0"/>
        <v>44.970000000000006</v>
      </c>
    </row>
    <row r="23" spans="1:13" ht="24">
      <c r="A23" s="1">
        <v>3</v>
      </c>
      <c r="B23" s="1">
        <v>19</v>
      </c>
      <c r="C23" s="1" t="s">
        <v>14</v>
      </c>
      <c r="D23" s="63">
        <v>25</v>
      </c>
      <c r="E23" s="17">
        <v>33.56</v>
      </c>
      <c r="F23" s="17">
        <v>47.76</v>
      </c>
      <c r="G23" s="17">
        <v>25.68</v>
      </c>
      <c r="H23" s="17">
        <v>28.7</v>
      </c>
      <c r="I23" s="17">
        <v>39.36</v>
      </c>
      <c r="J23" s="17">
        <v>58.4</v>
      </c>
      <c r="K23" s="17">
        <v>40</v>
      </c>
      <c r="L23" s="17">
        <v>44.56</v>
      </c>
      <c r="M23" s="17">
        <f t="shared" si="0"/>
        <v>39.752500000000005</v>
      </c>
    </row>
    <row r="24" spans="1:13" ht="24">
      <c r="A24" s="1">
        <v>1</v>
      </c>
      <c r="B24" s="1">
        <v>20</v>
      </c>
      <c r="C24" s="1" t="s">
        <v>3</v>
      </c>
      <c r="D24" s="63">
        <v>12</v>
      </c>
      <c r="E24" s="17">
        <v>31.04</v>
      </c>
      <c r="F24" s="17">
        <v>47.33</v>
      </c>
      <c r="G24" s="17">
        <v>24.17</v>
      </c>
      <c r="H24" s="17">
        <v>24.93</v>
      </c>
      <c r="I24" s="17">
        <v>42.5</v>
      </c>
      <c r="J24" s="17">
        <v>58.33</v>
      </c>
      <c r="K24" s="17">
        <v>40.42</v>
      </c>
      <c r="L24" s="17">
        <v>39.33</v>
      </c>
      <c r="M24" s="17">
        <f t="shared" si="0"/>
        <v>38.506250000000001</v>
      </c>
    </row>
    <row r="25" spans="1:13" ht="24">
      <c r="A25" s="1">
        <v>5</v>
      </c>
      <c r="B25" s="1">
        <v>21</v>
      </c>
      <c r="C25" s="1" t="s">
        <v>25</v>
      </c>
      <c r="D25" s="63">
        <v>22</v>
      </c>
      <c r="E25" s="17">
        <v>42.62</v>
      </c>
      <c r="F25" s="17">
        <v>57.55</v>
      </c>
      <c r="G25" s="17">
        <v>32.36</v>
      </c>
      <c r="H25" s="17">
        <v>36.51</v>
      </c>
      <c r="I25" s="17">
        <v>50.18</v>
      </c>
      <c r="J25" s="17">
        <v>69.09</v>
      </c>
      <c r="K25" s="17">
        <v>48.07</v>
      </c>
      <c r="L25" s="17">
        <v>52.27</v>
      </c>
      <c r="M25" s="17">
        <f t="shared" si="0"/>
        <v>48.58124999999999</v>
      </c>
    </row>
    <row r="26" spans="1:13" ht="24">
      <c r="A26" s="1">
        <v>3</v>
      </c>
      <c r="B26" s="1">
        <v>22</v>
      </c>
      <c r="C26" s="1" t="s">
        <v>12</v>
      </c>
      <c r="D26" s="63">
        <v>5</v>
      </c>
      <c r="E26" s="17">
        <v>39.020000000000003</v>
      </c>
      <c r="F26" s="17">
        <v>50</v>
      </c>
      <c r="G26" s="17">
        <v>26.4</v>
      </c>
      <c r="H26" s="17">
        <v>37.44</v>
      </c>
      <c r="I26" s="17">
        <v>45.6</v>
      </c>
      <c r="J26" s="17">
        <v>60</v>
      </c>
      <c r="K26" s="17">
        <v>46</v>
      </c>
      <c r="L26" s="17">
        <v>50</v>
      </c>
      <c r="M26" s="17">
        <f t="shared" si="0"/>
        <v>44.307500000000005</v>
      </c>
    </row>
    <row r="27" spans="1:13" ht="24">
      <c r="A27" s="1">
        <v>4</v>
      </c>
      <c r="B27" s="1">
        <v>23</v>
      </c>
      <c r="C27" s="1" t="s">
        <v>18</v>
      </c>
      <c r="D27" s="63">
        <v>14</v>
      </c>
      <c r="E27" s="17">
        <v>36.090000000000003</v>
      </c>
      <c r="F27" s="17">
        <v>48.14</v>
      </c>
      <c r="G27" s="17">
        <v>29.29</v>
      </c>
      <c r="H27" s="17">
        <v>26.29</v>
      </c>
      <c r="I27" s="17">
        <v>36.57</v>
      </c>
      <c r="J27" s="17">
        <v>55.71</v>
      </c>
      <c r="K27" s="17">
        <v>33.75</v>
      </c>
      <c r="L27" s="17">
        <v>46.14</v>
      </c>
      <c r="M27" s="17">
        <f t="shared" si="0"/>
        <v>38.997500000000002</v>
      </c>
    </row>
    <row r="28" spans="1:13" ht="24">
      <c r="A28" s="1">
        <v>6</v>
      </c>
      <c r="B28" s="1">
        <v>24</v>
      </c>
      <c r="C28" s="1" t="s">
        <v>27</v>
      </c>
      <c r="D28" s="63">
        <v>9</v>
      </c>
      <c r="E28" s="17">
        <v>38.51</v>
      </c>
      <c r="F28" s="17">
        <v>44.89</v>
      </c>
      <c r="G28" s="17">
        <v>24.44</v>
      </c>
      <c r="H28" s="17">
        <v>17.78</v>
      </c>
      <c r="I28" s="17">
        <v>33.78</v>
      </c>
      <c r="J28" s="17">
        <v>63.06</v>
      </c>
      <c r="K28" s="17">
        <v>38.61</v>
      </c>
      <c r="L28" s="17">
        <v>42.22</v>
      </c>
      <c r="M28" s="17">
        <f t="shared" si="0"/>
        <v>37.911249999999995</v>
      </c>
    </row>
    <row r="29" spans="1:13" ht="24">
      <c r="A29" s="1">
        <v>1</v>
      </c>
      <c r="B29" s="1">
        <v>25</v>
      </c>
      <c r="C29" s="1" t="s">
        <v>4</v>
      </c>
      <c r="D29" s="63">
        <v>15</v>
      </c>
      <c r="E29" s="17">
        <v>38.18</v>
      </c>
      <c r="F29" s="17">
        <v>52.4</v>
      </c>
      <c r="G29" s="17">
        <v>26.8</v>
      </c>
      <c r="H29" s="17">
        <v>23.89</v>
      </c>
      <c r="I29" s="17">
        <v>36.799999999999997</v>
      </c>
      <c r="J29" s="17">
        <v>60.5</v>
      </c>
      <c r="K29" s="17">
        <v>41.67</v>
      </c>
      <c r="L29" s="17">
        <v>48.13</v>
      </c>
      <c r="M29" s="17">
        <f t="shared" si="0"/>
        <v>41.046250000000001</v>
      </c>
    </row>
    <row r="30" spans="1:13" ht="24">
      <c r="A30" s="1">
        <v>6</v>
      </c>
      <c r="B30" s="1">
        <v>26</v>
      </c>
      <c r="C30" s="1" t="s">
        <v>26</v>
      </c>
      <c r="D30" s="63">
        <v>15</v>
      </c>
      <c r="E30" s="17">
        <v>30.1</v>
      </c>
      <c r="F30" s="17">
        <v>45.47</v>
      </c>
      <c r="G30" s="17">
        <v>23.87</v>
      </c>
      <c r="H30" s="17">
        <v>27.2</v>
      </c>
      <c r="I30" s="17">
        <v>34.67</v>
      </c>
      <c r="J30" s="17">
        <v>56.33</v>
      </c>
      <c r="K30" s="17">
        <v>34.67</v>
      </c>
      <c r="L30" s="17">
        <v>39.869999999999997</v>
      </c>
      <c r="M30" s="17">
        <f t="shared" si="0"/>
        <v>36.522500000000001</v>
      </c>
    </row>
    <row r="31" spans="1:13" ht="24">
      <c r="A31" s="1">
        <v>2</v>
      </c>
      <c r="B31" s="1">
        <v>27</v>
      </c>
      <c r="C31" s="1" t="s">
        <v>5</v>
      </c>
      <c r="D31" s="63">
        <v>37</v>
      </c>
      <c r="E31" s="17">
        <v>33.119999999999997</v>
      </c>
      <c r="F31" s="17">
        <v>44.11</v>
      </c>
      <c r="G31" s="17">
        <v>24.65</v>
      </c>
      <c r="H31" s="17">
        <v>25.84</v>
      </c>
      <c r="I31" s="17">
        <v>34.92</v>
      </c>
      <c r="J31" s="17">
        <v>55.61</v>
      </c>
      <c r="K31" s="17">
        <v>38.450000000000003</v>
      </c>
      <c r="L31" s="17">
        <v>40.92</v>
      </c>
      <c r="M31" s="17">
        <f t="shared" si="0"/>
        <v>37.202500000000001</v>
      </c>
    </row>
    <row r="32" spans="1:13" ht="24">
      <c r="A32" s="1">
        <v>5</v>
      </c>
      <c r="B32" s="1">
        <v>28</v>
      </c>
      <c r="C32" s="1" t="s">
        <v>19</v>
      </c>
      <c r="D32" s="63">
        <v>9</v>
      </c>
      <c r="E32" s="17">
        <v>39.08</v>
      </c>
      <c r="F32" s="17">
        <v>56.67</v>
      </c>
      <c r="G32" s="17">
        <v>22.22</v>
      </c>
      <c r="H32" s="17">
        <v>33.6</v>
      </c>
      <c r="I32" s="17">
        <v>52.67</v>
      </c>
      <c r="J32" s="17">
        <v>72.78</v>
      </c>
      <c r="K32" s="17">
        <v>46.11</v>
      </c>
      <c r="L32" s="17">
        <v>57.11</v>
      </c>
      <c r="M32" s="17">
        <f t="shared" si="0"/>
        <v>47.53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C33" sqref="C33"/>
    </sheetView>
  </sheetViews>
  <sheetFormatPr defaultRowHeight="14.25"/>
  <cols>
    <col min="1" max="1" width="9.875" bestFit="1" customWidth="1"/>
    <col min="2" max="2" width="4.875" bestFit="1" customWidth="1"/>
    <col min="3" max="3" width="23.75" bestFit="1" customWidth="1"/>
    <col min="4" max="4" width="3.5" bestFit="1" customWidth="1"/>
    <col min="5" max="5" width="4.25" bestFit="1" customWidth="1"/>
    <col min="6" max="6" width="4.625" bestFit="1" customWidth="1"/>
    <col min="7" max="7" width="5.75" bestFit="1" customWidth="1"/>
    <col min="8" max="9" width="4.25" bestFit="1" customWidth="1"/>
    <col min="10" max="10" width="3.625" bestFit="1" customWidth="1"/>
    <col min="11" max="11" width="4.875" bestFit="1" customWidth="1"/>
    <col min="12" max="12" width="6.25" bestFit="1" customWidth="1"/>
    <col min="13" max="13" width="7.25" bestFit="1" customWidth="1"/>
  </cols>
  <sheetData>
    <row r="1" spans="1:13" ht="24">
      <c r="A1" s="97" t="s">
        <v>71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3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3" ht="24">
      <c r="A3" s="4"/>
      <c r="B3" s="4"/>
      <c r="C3" s="4"/>
      <c r="D3" s="4"/>
      <c r="E3" s="23"/>
      <c r="F3" s="23"/>
      <c r="G3" s="23"/>
      <c r="H3" s="23"/>
      <c r="I3" s="23"/>
      <c r="J3" s="23"/>
      <c r="K3" s="23"/>
      <c r="L3" s="23"/>
    </row>
    <row r="4" spans="1:13" ht="24">
      <c r="A4" s="2" t="s">
        <v>28</v>
      </c>
      <c r="B4" s="2" t="s">
        <v>72</v>
      </c>
      <c r="C4" s="2" t="s">
        <v>30</v>
      </c>
      <c r="D4" s="12" t="s">
        <v>44</v>
      </c>
      <c r="E4" s="12" t="s">
        <v>45</v>
      </c>
      <c r="F4" s="12" t="s">
        <v>32</v>
      </c>
      <c r="G4" s="12" t="s">
        <v>46</v>
      </c>
      <c r="H4" s="12" t="s">
        <v>47</v>
      </c>
      <c r="I4" s="12" t="s">
        <v>48</v>
      </c>
      <c r="J4" s="12" t="s">
        <v>49</v>
      </c>
      <c r="K4" s="12" t="s">
        <v>38</v>
      </c>
      <c r="L4" s="12" t="s">
        <v>50</v>
      </c>
      <c r="M4" s="12" t="s">
        <v>59</v>
      </c>
    </row>
    <row r="5" spans="1:13" ht="24">
      <c r="A5" s="1">
        <v>5</v>
      </c>
      <c r="B5" s="1">
        <v>1</v>
      </c>
      <c r="C5" s="1" t="s">
        <v>20</v>
      </c>
      <c r="D5" s="15">
        <v>6</v>
      </c>
      <c r="E5" s="17">
        <v>33.78</v>
      </c>
      <c r="F5" s="17">
        <v>36.33</v>
      </c>
      <c r="G5" s="17">
        <v>25.67</v>
      </c>
      <c r="H5" s="17">
        <v>19.329999999999998</v>
      </c>
      <c r="I5" s="17">
        <v>32.33</v>
      </c>
      <c r="J5" s="19">
        <v>50.42</v>
      </c>
      <c r="K5" s="17">
        <v>37.92</v>
      </c>
      <c r="L5" s="17">
        <v>32.67</v>
      </c>
      <c r="M5" s="3">
        <f>(E5+F5+G5+H5+I5+J5+K5+L5)/8</f>
        <v>33.556250000000006</v>
      </c>
    </row>
    <row r="6" spans="1:13" ht="24">
      <c r="A6" s="1">
        <v>5</v>
      </c>
      <c r="B6" s="1">
        <v>2</v>
      </c>
      <c r="C6" s="1" t="s">
        <v>21</v>
      </c>
      <c r="D6" s="15">
        <v>5</v>
      </c>
      <c r="E6" s="17">
        <v>44.28</v>
      </c>
      <c r="F6" s="17">
        <v>37.6</v>
      </c>
      <c r="G6" s="17">
        <v>34.799999999999997</v>
      </c>
      <c r="H6" s="17">
        <v>19.68</v>
      </c>
      <c r="I6" s="17">
        <v>33.6</v>
      </c>
      <c r="J6" s="19">
        <v>63.5</v>
      </c>
      <c r="K6" s="17">
        <v>43.5</v>
      </c>
      <c r="L6" s="17">
        <v>44</v>
      </c>
      <c r="M6" s="3">
        <f t="shared" ref="M6:M32" si="0">(E6+F6+G6+H6+I6+J6+K6+L6)/8</f>
        <v>40.119999999999997</v>
      </c>
    </row>
    <row r="7" spans="1:13" ht="24">
      <c r="A7" s="1">
        <v>5</v>
      </c>
      <c r="B7" s="1">
        <v>3</v>
      </c>
      <c r="C7" s="1" t="s">
        <v>22</v>
      </c>
      <c r="D7" s="15">
        <v>9</v>
      </c>
      <c r="E7" s="17">
        <v>46.51</v>
      </c>
      <c r="F7" s="17">
        <v>37.78</v>
      </c>
      <c r="G7" s="17">
        <v>30.89</v>
      </c>
      <c r="H7" s="17">
        <v>26.49</v>
      </c>
      <c r="I7" s="17">
        <v>31.56</v>
      </c>
      <c r="J7" s="19">
        <v>60</v>
      </c>
      <c r="K7" s="17">
        <v>43.61</v>
      </c>
      <c r="L7" s="17">
        <v>45.56</v>
      </c>
      <c r="M7" s="3">
        <f t="shared" si="0"/>
        <v>40.299999999999997</v>
      </c>
    </row>
    <row r="8" spans="1:13" ht="24">
      <c r="A8" s="1">
        <v>2</v>
      </c>
      <c r="B8" s="1">
        <v>4</v>
      </c>
      <c r="C8" s="1" t="s">
        <v>6</v>
      </c>
      <c r="D8" s="15">
        <v>12</v>
      </c>
      <c r="E8" s="17">
        <v>45.65</v>
      </c>
      <c r="F8" s="17">
        <v>40</v>
      </c>
      <c r="G8" s="17">
        <v>33.33</v>
      </c>
      <c r="H8" s="17">
        <v>23.73</v>
      </c>
      <c r="I8" s="17">
        <v>37.17</v>
      </c>
      <c r="J8" s="19">
        <v>65.63</v>
      </c>
      <c r="K8" s="17">
        <v>45.63</v>
      </c>
      <c r="L8" s="17">
        <v>45.67</v>
      </c>
      <c r="M8" s="3">
        <f t="shared" si="0"/>
        <v>42.10125</v>
      </c>
    </row>
    <row r="9" spans="1:13" ht="24">
      <c r="A9" s="1">
        <v>3</v>
      </c>
      <c r="B9" s="1">
        <v>5</v>
      </c>
      <c r="C9" s="1" t="s">
        <v>9</v>
      </c>
      <c r="D9" s="15">
        <v>21</v>
      </c>
      <c r="E9" s="17">
        <v>43.03</v>
      </c>
      <c r="F9" s="17">
        <v>34.19</v>
      </c>
      <c r="G9" s="17">
        <v>26.57</v>
      </c>
      <c r="H9" s="17">
        <v>25.1</v>
      </c>
      <c r="I9" s="17">
        <v>38</v>
      </c>
      <c r="J9" s="19">
        <v>60.71</v>
      </c>
      <c r="K9" s="17">
        <v>42.14</v>
      </c>
      <c r="L9" s="17">
        <v>41.43</v>
      </c>
      <c r="M9" s="3">
        <f t="shared" si="0"/>
        <v>38.896250000000002</v>
      </c>
    </row>
    <row r="10" spans="1:13" ht="24">
      <c r="A10" s="1">
        <v>3</v>
      </c>
      <c r="B10" s="1">
        <v>6</v>
      </c>
      <c r="C10" s="1" t="s">
        <v>13</v>
      </c>
      <c r="D10" s="15">
        <v>27</v>
      </c>
      <c r="E10" s="17">
        <v>44.36</v>
      </c>
      <c r="F10" s="17">
        <v>34</v>
      </c>
      <c r="G10" s="17">
        <v>27.78</v>
      </c>
      <c r="H10" s="17">
        <v>21.93</v>
      </c>
      <c r="I10" s="17">
        <v>35.630000000000003</v>
      </c>
      <c r="J10" s="19">
        <v>61.48</v>
      </c>
      <c r="K10" s="17">
        <v>45.28</v>
      </c>
      <c r="L10" s="17">
        <v>40.89</v>
      </c>
      <c r="M10" s="3">
        <f t="shared" si="0"/>
        <v>38.918749999999996</v>
      </c>
    </row>
    <row r="11" spans="1:13" ht="24">
      <c r="A11" s="1">
        <v>2</v>
      </c>
      <c r="B11" s="1">
        <v>7</v>
      </c>
      <c r="C11" s="1" t="s">
        <v>7</v>
      </c>
      <c r="D11" s="15">
        <v>29</v>
      </c>
      <c r="E11" s="17">
        <v>43.3</v>
      </c>
      <c r="F11" s="17">
        <v>37.03</v>
      </c>
      <c r="G11" s="17">
        <v>27.66</v>
      </c>
      <c r="H11" s="17">
        <v>25.97</v>
      </c>
      <c r="I11" s="17">
        <v>35.93</v>
      </c>
      <c r="J11" s="19">
        <v>60</v>
      </c>
      <c r="K11" s="17">
        <v>40</v>
      </c>
      <c r="L11" s="17">
        <v>46.07</v>
      </c>
      <c r="M11" s="3">
        <f t="shared" si="0"/>
        <v>39.494999999999997</v>
      </c>
    </row>
    <row r="12" spans="1:13" ht="24">
      <c r="A12" s="1">
        <v>3</v>
      </c>
      <c r="B12" s="1">
        <v>8</v>
      </c>
      <c r="C12" s="1" t="s">
        <v>10</v>
      </c>
      <c r="D12" s="15">
        <v>15</v>
      </c>
      <c r="E12" s="17">
        <v>39.61</v>
      </c>
      <c r="F12" s="17">
        <v>34.93</v>
      </c>
      <c r="G12" s="17">
        <v>28.13</v>
      </c>
      <c r="H12" s="17">
        <v>21.07</v>
      </c>
      <c r="I12" s="17">
        <v>32.93</v>
      </c>
      <c r="J12" s="19">
        <v>58.17</v>
      </c>
      <c r="K12" s="17">
        <v>39.5</v>
      </c>
      <c r="L12" s="17">
        <v>38.4</v>
      </c>
      <c r="M12" s="3">
        <f t="shared" si="0"/>
        <v>36.592499999999994</v>
      </c>
    </row>
    <row r="13" spans="1:13" ht="24">
      <c r="A13" s="1">
        <v>5</v>
      </c>
      <c r="B13" s="1">
        <v>9</v>
      </c>
      <c r="C13" s="1" t="s">
        <v>23</v>
      </c>
      <c r="D13" s="15">
        <v>11</v>
      </c>
      <c r="E13" s="17">
        <v>52.14</v>
      </c>
      <c r="F13" s="17">
        <v>40.909999999999997</v>
      </c>
      <c r="G13" s="17">
        <v>31.45</v>
      </c>
      <c r="H13" s="17">
        <v>28.15</v>
      </c>
      <c r="I13" s="17">
        <v>45.27</v>
      </c>
      <c r="J13" s="19">
        <v>67.73</v>
      </c>
      <c r="K13" s="17">
        <v>53.41</v>
      </c>
      <c r="L13" s="17">
        <v>51.45</v>
      </c>
      <c r="M13" s="3">
        <f t="shared" si="0"/>
        <v>46.313750000000006</v>
      </c>
    </row>
    <row r="14" spans="1:13" ht="24">
      <c r="A14" s="1">
        <v>5</v>
      </c>
      <c r="B14" s="1">
        <v>10</v>
      </c>
      <c r="C14" s="1" t="s">
        <v>24</v>
      </c>
      <c r="D14" s="15">
        <v>18</v>
      </c>
      <c r="E14" s="17">
        <v>49.65</v>
      </c>
      <c r="F14" s="17">
        <v>44.78</v>
      </c>
      <c r="G14" s="17">
        <v>26.44</v>
      </c>
      <c r="H14" s="17">
        <v>26</v>
      </c>
      <c r="I14" s="17">
        <v>47.33</v>
      </c>
      <c r="J14" s="19">
        <v>65.14</v>
      </c>
      <c r="K14" s="17">
        <v>43.75</v>
      </c>
      <c r="L14" s="17">
        <v>53.67</v>
      </c>
      <c r="M14" s="3">
        <f t="shared" si="0"/>
        <v>44.594999999999999</v>
      </c>
    </row>
    <row r="15" spans="1:13" ht="24">
      <c r="A15" s="1">
        <v>1</v>
      </c>
      <c r="B15" s="1">
        <v>11</v>
      </c>
      <c r="C15" s="1" t="s">
        <v>0</v>
      </c>
      <c r="D15" s="15">
        <v>17</v>
      </c>
      <c r="E15" s="17">
        <v>48.13</v>
      </c>
      <c r="F15" s="17">
        <v>38.590000000000003</v>
      </c>
      <c r="G15" s="17">
        <v>30.35</v>
      </c>
      <c r="H15" s="17">
        <v>24.56</v>
      </c>
      <c r="I15" s="17">
        <v>35.18</v>
      </c>
      <c r="J15" s="19">
        <v>66.180000000000007</v>
      </c>
      <c r="K15" s="17">
        <v>42.5</v>
      </c>
      <c r="L15" s="17">
        <v>51.41</v>
      </c>
      <c r="M15" s="3">
        <f t="shared" si="0"/>
        <v>42.112499999999997</v>
      </c>
    </row>
    <row r="16" spans="1:13" ht="24">
      <c r="A16" s="1">
        <v>1</v>
      </c>
      <c r="B16" s="1">
        <v>12</v>
      </c>
      <c r="C16" s="1" t="s">
        <v>1</v>
      </c>
      <c r="D16" s="15">
        <v>6</v>
      </c>
      <c r="E16" s="17">
        <v>40.85</v>
      </c>
      <c r="F16" s="17">
        <v>37.33</v>
      </c>
      <c r="G16" s="17">
        <v>27</v>
      </c>
      <c r="H16" s="17">
        <v>27.87</v>
      </c>
      <c r="I16" s="17">
        <v>34</v>
      </c>
      <c r="J16" s="19">
        <v>64.17</v>
      </c>
      <c r="K16" s="17">
        <v>44.58</v>
      </c>
      <c r="L16" s="17">
        <v>48</v>
      </c>
      <c r="M16" s="3">
        <f t="shared" si="0"/>
        <v>40.475000000000001</v>
      </c>
    </row>
    <row r="17" spans="1:13" ht="24">
      <c r="A17" s="1">
        <v>3</v>
      </c>
      <c r="B17" s="1">
        <v>13</v>
      </c>
      <c r="C17" s="1" t="s">
        <v>11</v>
      </c>
      <c r="D17" s="15">
        <v>5</v>
      </c>
      <c r="E17" s="17">
        <v>46.16</v>
      </c>
      <c r="F17" s="17">
        <v>37.200000000000003</v>
      </c>
      <c r="G17" s="17">
        <v>28.4</v>
      </c>
      <c r="H17" s="17">
        <v>25.76</v>
      </c>
      <c r="I17" s="17">
        <v>34.4</v>
      </c>
      <c r="J17" s="19">
        <v>60.5</v>
      </c>
      <c r="K17" s="17">
        <v>46</v>
      </c>
      <c r="L17" s="17">
        <v>44</v>
      </c>
      <c r="M17" s="3">
        <f t="shared" si="0"/>
        <v>40.302499999999995</v>
      </c>
    </row>
    <row r="18" spans="1:13" ht="24">
      <c r="A18" s="1">
        <v>4</v>
      </c>
      <c r="B18" s="1">
        <v>14</v>
      </c>
      <c r="C18" s="1" t="s">
        <v>16</v>
      </c>
      <c r="D18" s="15">
        <v>11</v>
      </c>
      <c r="E18" s="17">
        <v>46.56</v>
      </c>
      <c r="F18" s="17">
        <v>40.18</v>
      </c>
      <c r="G18" s="17">
        <v>26.91</v>
      </c>
      <c r="H18" s="17">
        <v>21.53</v>
      </c>
      <c r="I18" s="17">
        <v>45.27</v>
      </c>
      <c r="J18" s="19">
        <v>62.73</v>
      </c>
      <c r="K18" s="17">
        <v>46.14</v>
      </c>
      <c r="L18" s="17">
        <v>46.55</v>
      </c>
      <c r="M18" s="3">
        <f t="shared" si="0"/>
        <v>41.983750000000001</v>
      </c>
    </row>
    <row r="19" spans="1:13" ht="24">
      <c r="A19" s="1">
        <v>4</v>
      </c>
      <c r="B19" s="1">
        <v>15</v>
      </c>
      <c r="C19" s="1" t="s">
        <v>17</v>
      </c>
      <c r="D19" s="15">
        <v>3</v>
      </c>
      <c r="E19" s="17">
        <v>52.8</v>
      </c>
      <c r="F19" s="17">
        <v>44</v>
      </c>
      <c r="G19" s="17">
        <v>36.67</v>
      </c>
      <c r="H19" s="17">
        <v>32.53</v>
      </c>
      <c r="I19" s="17">
        <v>34.67</v>
      </c>
      <c r="J19" s="19">
        <v>65</v>
      </c>
      <c r="K19" s="17">
        <v>46.67</v>
      </c>
      <c r="L19" s="17">
        <v>44.67</v>
      </c>
      <c r="M19" s="3">
        <f t="shared" si="0"/>
        <v>44.626250000000006</v>
      </c>
    </row>
    <row r="20" spans="1:13" ht="24">
      <c r="A20" s="1">
        <v>4</v>
      </c>
      <c r="B20" s="1">
        <v>16</v>
      </c>
      <c r="C20" s="1" t="s">
        <v>15</v>
      </c>
      <c r="D20" s="15">
        <v>10</v>
      </c>
      <c r="E20" s="17">
        <v>47.29</v>
      </c>
      <c r="F20" s="17">
        <v>37.4</v>
      </c>
      <c r="G20" s="17">
        <v>27.8</v>
      </c>
      <c r="H20" s="17">
        <v>25.04</v>
      </c>
      <c r="I20" s="17">
        <v>37.799999999999997</v>
      </c>
      <c r="J20" s="19">
        <v>57.75</v>
      </c>
      <c r="K20" s="17">
        <v>43</v>
      </c>
      <c r="L20" s="17">
        <v>44</v>
      </c>
      <c r="M20" s="3">
        <f t="shared" si="0"/>
        <v>40.01</v>
      </c>
    </row>
    <row r="21" spans="1:13" ht="24">
      <c r="A21" s="1">
        <v>1</v>
      </c>
      <c r="B21" s="1">
        <v>17</v>
      </c>
      <c r="C21" s="1" t="s">
        <v>2</v>
      </c>
      <c r="D21" s="15">
        <v>14</v>
      </c>
      <c r="E21" s="17">
        <v>47.39</v>
      </c>
      <c r="F21" s="17">
        <v>43.43</v>
      </c>
      <c r="G21" s="17">
        <v>27</v>
      </c>
      <c r="H21" s="17">
        <v>23.94</v>
      </c>
      <c r="I21" s="17">
        <v>41.86</v>
      </c>
      <c r="J21" s="19">
        <v>60.89</v>
      </c>
      <c r="K21" s="17">
        <v>43.93</v>
      </c>
      <c r="L21" s="17">
        <v>50.43</v>
      </c>
      <c r="M21" s="3">
        <f t="shared" si="0"/>
        <v>42.358750000000001</v>
      </c>
    </row>
    <row r="22" spans="1:13" ht="24">
      <c r="A22" s="1">
        <v>2</v>
      </c>
      <c r="B22" s="1">
        <v>18</v>
      </c>
      <c r="C22" s="1" t="s">
        <v>8</v>
      </c>
      <c r="D22" s="15">
        <v>15</v>
      </c>
      <c r="E22" s="17">
        <v>44.59</v>
      </c>
      <c r="F22" s="17">
        <v>34.67</v>
      </c>
      <c r="G22" s="17">
        <v>27.33</v>
      </c>
      <c r="H22" s="17">
        <v>20.8</v>
      </c>
      <c r="I22" s="17">
        <v>32.799999999999997</v>
      </c>
      <c r="J22" s="19">
        <v>60.5</v>
      </c>
      <c r="K22" s="17">
        <v>48.17</v>
      </c>
      <c r="L22" s="17">
        <v>45.33</v>
      </c>
      <c r="M22" s="3">
        <f t="shared" si="0"/>
        <v>39.27375</v>
      </c>
    </row>
    <row r="23" spans="1:13" ht="24">
      <c r="A23" s="1">
        <v>3</v>
      </c>
      <c r="B23" s="1">
        <v>19</v>
      </c>
      <c r="C23" s="1" t="s">
        <v>14</v>
      </c>
      <c r="D23" s="15">
        <v>17</v>
      </c>
      <c r="E23" s="17">
        <v>48.8</v>
      </c>
      <c r="F23" s="17">
        <v>40.47</v>
      </c>
      <c r="G23" s="17">
        <v>33.880000000000003</v>
      </c>
      <c r="H23" s="17">
        <v>28.56</v>
      </c>
      <c r="I23" s="17">
        <v>39.880000000000003</v>
      </c>
      <c r="J23" s="19">
        <v>60.44</v>
      </c>
      <c r="K23" s="17">
        <v>46.62</v>
      </c>
      <c r="L23" s="17">
        <v>49.29</v>
      </c>
      <c r="M23" s="3">
        <f t="shared" si="0"/>
        <v>43.4925</v>
      </c>
    </row>
    <row r="24" spans="1:13" ht="24">
      <c r="A24" s="1">
        <v>1</v>
      </c>
      <c r="B24" s="1">
        <v>20</v>
      </c>
      <c r="C24" s="1" t="s">
        <v>3</v>
      </c>
      <c r="D24" s="15">
        <v>20</v>
      </c>
      <c r="E24" s="17">
        <v>46.74</v>
      </c>
      <c r="F24" s="17">
        <v>42.8</v>
      </c>
      <c r="G24" s="17">
        <v>24.9</v>
      </c>
      <c r="H24" s="17">
        <v>23.32</v>
      </c>
      <c r="I24" s="17">
        <v>41.1</v>
      </c>
      <c r="J24" s="19">
        <v>62.5</v>
      </c>
      <c r="K24" s="17">
        <v>42.88</v>
      </c>
      <c r="L24" s="17">
        <v>45.8</v>
      </c>
      <c r="M24" s="3">
        <f t="shared" si="0"/>
        <v>41.255000000000003</v>
      </c>
    </row>
    <row r="25" spans="1:13" ht="24">
      <c r="A25" s="1">
        <v>5</v>
      </c>
      <c r="B25" s="1">
        <v>21</v>
      </c>
      <c r="C25" s="1" t="s">
        <v>25</v>
      </c>
      <c r="D25" s="15">
        <v>6</v>
      </c>
      <c r="E25" s="17">
        <v>47.7</v>
      </c>
      <c r="F25" s="17">
        <v>48.67</v>
      </c>
      <c r="G25" s="17">
        <v>30.67</v>
      </c>
      <c r="H25" s="17">
        <v>26</v>
      </c>
      <c r="I25" s="17">
        <v>45.33</v>
      </c>
      <c r="J25" s="19">
        <v>59.58</v>
      </c>
      <c r="K25" s="17">
        <v>50</v>
      </c>
      <c r="L25" s="17">
        <v>54.33</v>
      </c>
      <c r="M25" s="3">
        <f t="shared" si="0"/>
        <v>45.284999999999997</v>
      </c>
    </row>
    <row r="26" spans="1:13" ht="24">
      <c r="A26" s="1">
        <v>3</v>
      </c>
      <c r="B26" s="1">
        <v>22</v>
      </c>
      <c r="C26" s="1" t="s">
        <v>12</v>
      </c>
      <c r="D26" s="15">
        <v>10</v>
      </c>
      <c r="E26" s="17">
        <v>41.18</v>
      </c>
      <c r="F26" s="17">
        <v>36.4</v>
      </c>
      <c r="G26" s="17">
        <v>28.2</v>
      </c>
      <c r="H26" s="17">
        <v>21.12</v>
      </c>
      <c r="I26" s="17">
        <v>34.4</v>
      </c>
      <c r="J26" s="19">
        <v>57.25</v>
      </c>
      <c r="K26" s="17">
        <v>46.25</v>
      </c>
      <c r="L26" s="17">
        <v>43.6</v>
      </c>
      <c r="M26" s="3">
        <f t="shared" si="0"/>
        <v>38.550000000000004</v>
      </c>
    </row>
    <row r="27" spans="1:13" ht="24">
      <c r="A27" s="1">
        <v>4</v>
      </c>
      <c r="B27" s="1">
        <v>23</v>
      </c>
      <c r="C27" s="1" t="s">
        <v>18</v>
      </c>
      <c r="D27" s="15">
        <v>9</v>
      </c>
      <c r="E27" s="17">
        <v>43.94</v>
      </c>
      <c r="F27" s="17">
        <v>42</v>
      </c>
      <c r="G27" s="17">
        <v>29.11</v>
      </c>
      <c r="H27" s="17">
        <v>25.33</v>
      </c>
      <c r="I27" s="17">
        <v>34.67</v>
      </c>
      <c r="J27" s="19">
        <v>63.61</v>
      </c>
      <c r="K27" s="17">
        <v>41.67</v>
      </c>
      <c r="L27" s="17">
        <v>42.44</v>
      </c>
      <c r="M27" s="3">
        <f t="shared" si="0"/>
        <v>40.346250000000005</v>
      </c>
    </row>
    <row r="28" spans="1:13" ht="24">
      <c r="A28" s="1">
        <v>6</v>
      </c>
      <c r="B28" s="1">
        <v>24</v>
      </c>
      <c r="C28" s="1" t="s">
        <v>27</v>
      </c>
      <c r="D28" s="15">
        <v>9</v>
      </c>
      <c r="E28" s="17">
        <v>48.69</v>
      </c>
      <c r="F28" s="17">
        <v>48.22</v>
      </c>
      <c r="G28" s="17">
        <v>28.44</v>
      </c>
      <c r="H28" s="17">
        <v>26.22</v>
      </c>
      <c r="I28" s="17">
        <v>47.33</v>
      </c>
      <c r="J28" s="19">
        <v>66.39</v>
      </c>
      <c r="K28" s="17">
        <v>43.89</v>
      </c>
      <c r="L28" s="17">
        <v>54.89</v>
      </c>
      <c r="M28" s="3">
        <f t="shared" si="0"/>
        <v>45.508749999999992</v>
      </c>
    </row>
    <row r="29" spans="1:13" ht="24">
      <c r="A29" s="1">
        <v>1</v>
      </c>
      <c r="B29" s="1">
        <v>25</v>
      </c>
      <c r="C29" s="1" t="s">
        <v>4</v>
      </c>
      <c r="D29" s="15">
        <v>8</v>
      </c>
      <c r="E29" s="17">
        <v>43.68</v>
      </c>
      <c r="F29" s="17">
        <v>43</v>
      </c>
      <c r="G29" s="17">
        <v>30.75</v>
      </c>
      <c r="H29" s="17">
        <v>20.5</v>
      </c>
      <c r="I29" s="17">
        <v>31.25</v>
      </c>
      <c r="J29" s="19">
        <v>57.81</v>
      </c>
      <c r="K29" s="17">
        <v>45.31</v>
      </c>
      <c r="L29" s="17">
        <v>47.75</v>
      </c>
      <c r="M29" s="3">
        <f t="shared" si="0"/>
        <v>40.006250000000001</v>
      </c>
    </row>
    <row r="30" spans="1:13" ht="24">
      <c r="A30" s="1">
        <v>6</v>
      </c>
      <c r="B30" s="1">
        <v>26</v>
      </c>
      <c r="C30" s="1" t="s">
        <v>26</v>
      </c>
      <c r="D30" s="15">
        <v>19</v>
      </c>
      <c r="E30" s="17">
        <v>41.08</v>
      </c>
      <c r="F30" s="17">
        <v>36.74</v>
      </c>
      <c r="G30" s="17">
        <v>28.74</v>
      </c>
      <c r="H30" s="17">
        <v>18.989999999999998</v>
      </c>
      <c r="I30" s="17">
        <v>38</v>
      </c>
      <c r="J30" s="19">
        <v>59.61</v>
      </c>
      <c r="K30" s="17">
        <v>42.11</v>
      </c>
      <c r="L30" s="17">
        <v>41.47</v>
      </c>
      <c r="M30" s="3">
        <f t="shared" si="0"/>
        <v>38.342500000000001</v>
      </c>
    </row>
    <row r="31" spans="1:13" ht="24">
      <c r="A31" s="1">
        <v>2</v>
      </c>
      <c r="B31" s="1">
        <v>27</v>
      </c>
      <c r="C31" s="1" t="s">
        <v>5</v>
      </c>
      <c r="D31" s="15">
        <v>18</v>
      </c>
      <c r="E31" s="17">
        <v>45.32</v>
      </c>
      <c r="F31" s="17">
        <v>42</v>
      </c>
      <c r="G31" s="17">
        <v>33.33</v>
      </c>
      <c r="H31" s="17">
        <v>23.38</v>
      </c>
      <c r="I31" s="17">
        <v>39.11</v>
      </c>
      <c r="J31" s="19">
        <v>64.58</v>
      </c>
      <c r="K31" s="17">
        <v>42.64</v>
      </c>
      <c r="L31" s="17">
        <v>45.78</v>
      </c>
      <c r="M31" s="3">
        <f t="shared" si="0"/>
        <v>42.017499999999998</v>
      </c>
    </row>
    <row r="32" spans="1:13" ht="24">
      <c r="A32" s="1">
        <v>5</v>
      </c>
      <c r="B32" s="1">
        <v>28</v>
      </c>
      <c r="C32" s="1" t="s">
        <v>19</v>
      </c>
      <c r="D32" s="15">
        <v>1</v>
      </c>
      <c r="E32" s="17">
        <v>63.9</v>
      </c>
      <c r="F32" s="17">
        <v>72</v>
      </c>
      <c r="G32" s="17">
        <v>40</v>
      </c>
      <c r="H32" s="17">
        <v>28.8</v>
      </c>
      <c r="I32" s="17">
        <v>62</v>
      </c>
      <c r="J32" s="19">
        <v>82.5</v>
      </c>
      <c r="K32" s="17">
        <v>60</v>
      </c>
      <c r="L32" s="17">
        <v>70</v>
      </c>
      <c r="M32" s="3">
        <f t="shared" si="0"/>
        <v>59.900000000000006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sqref="A1:M32"/>
    </sheetView>
  </sheetViews>
  <sheetFormatPr defaultRowHeight="14.25"/>
  <cols>
    <col min="1" max="1" width="10.75" customWidth="1"/>
    <col min="2" max="2" width="10.25" customWidth="1"/>
    <col min="3" max="3" width="24" customWidth="1"/>
    <col min="4" max="4" width="8.75" customWidth="1"/>
    <col min="5" max="5" width="5.5" customWidth="1"/>
    <col min="6" max="6" width="6.75" customWidth="1"/>
    <col min="7" max="7" width="6.125" customWidth="1"/>
    <col min="8" max="8" width="5.75" customWidth="1"/>
    <col min="9" max="9" width="5.875" customWidth="1"/>
    <col min="10" max="10" width="6.25" customWidth="1"/>
    <col min="11" max="11" width="6.375" customWidth="1"/>
    <col min="12" max="12" width="6.25" customWidth="1"/>
  </cols>
  <sheetData>
    <row r="1" spans="1:13" ht="24">
      <c r="A1" s="97" t="s">
        <v>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3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3" ht="24">
      <c r="A3" s="4"/>
      <c r="B3" s="4"/>
      <c r="C3" s="4"/>
      <c r="D3" s="4"/>
      <c r="E3" s="11"/>
      <c r="F3" s="11"/>
      <c r="G3" s="11"/>
      <c r="H3" s="11"/>
      <c r="I3" s="11"/>
      <c r="J3" s="11"/>
      <c r="K3" s="11"/>
      <c r="L3" s="11"/>
    </row>
    <row r="4" spans="1:13" ht="24">
      <c r="A4" s="2" t="s">
        <v>28</v>
      </c>
      <c r="B4" s="2" t="s">
        <v>29</v>
      </c>
      <c r="C4" s="2" t="s">
        <v>30</v>
      </c>
      <c r="D4" s="12" t="s">
        <v>44</v>
      </c>
      <c r="E4" s="12" t="s">
        <v>45</v>
      </c>
      <c r="F4" s="12" t="s">
        <v>32</v>
      </c>
      <c r="G4" s="12" t="s">
        <v>46</v>
      </c>
      <c r="H4" s="12" t="s">
        <v>47</v>
      </c>
      <c r="I4" s="12" t="s">
        <v>48</v>
      </c>
      <c r="J4" s="12" t="s">
        <v>49</v>
      </c>
      <c r="K4" s="12" t="s">
        <v>38</v>
      </c>
      <c r="L4" s="12" t="s">
        <v>50</v>
      </c>
      <c r="M4" s="12" t="s">
        <v>59</v>
      </c>
    </row>
    <row r="5" spans="1:13" ht="24">
      <c r="A5" s="1">
        <v>5</v>
      </c>
      <c r="B5" s="1">
        <v>1</v>
      </c>
      <c r="C5" s="1" t="s">
        <v>20</v>
      </c>
      <c r="D5" s="1"/>
      <c r="E5" s="3">
        <v>49.12</v>
      </c>
      <c r="F5" s="3">
        <v>40.200000000000003</v>
      </c>
      <c r="G5" s="3">
        <v>24.2</v>
      </c>
      <c r="H5" s="3">
        <v>19.84</v>
      </c>
      <c r="I5" s="3">
        <v>28.4</v>
      </c>
      <c r="J5" s="1">
        <v>53.75</v>
      </c>
      <c r="K5" s="1">
        <v>41.25</v>
      </c>
      <c r="L5" s="1">
        <v>40.200000000000003</v>
      </c>
      <c r="M5" s="3">
        <f>(E5+F5+G5+H5+I5+J5+K5+L5)/8</f>
        <v>37.119999999999997</v>
      </c>
    </row>
    <row r="6" spans="1:13" ht="24">
      <c r="A6" s="1">
        <v>5</v>
      </c>
      <c r="B6" s="1">
        <v>2</v>
      </c>
      <c r="C6" s="1" t="s">
        <v>21</v>
      </c>
      <c r="D6" s="1"/>
      <c r="E6" s="3">
        <v>54.4</v>
      </c>
      <c r="F6" s="3">
        <v>47.17</v>
      </c>
      <c r="G6" s="3">
        <v>27.5</v>
      </c>
      <c r="H6" s="3">
        <v>22.13</v>
      </c>
      <c r="I6" s="3">
        <v>31</v>
      </c>
      <c r="J6" s="1">
        <v>57.08</v>
      </c>
      <c r="K6" s="1">
        <v>42.92</v>
      </c>
      <c r="L6" s="1">
        <v>48.17</v>
      </c>
      <c r="M6" s="3">
        <f t="shared" ref="M6:M32" si="0">(E6+F6+G6+H6+I6+J6+K6+L6)/8</f>
        <v>41.296250000000001</v>
      </c>
    </row>
    <row r="7" spans="1:13" ht="24">
      <c r="A7" s="1">
        <v>5</v>
      </c>
      <c r="B7" s="1">
        <v>3</v>
      </c>
      <c r="C7" s="1" t="s">
        <v>22</v>
      </c>
      <c r="D7" s="1"/>
      <c r="E7" s="3">
        <v>56.8</v>
      </c>
      <c r="F7" s="3">
        <v>44.86</v>
      </c>
      <c r="G7" s="3">
        <v>25.71</v>
      </c>
      <c r="H7" s="3">
        <v>28.91</v>
      </c>
      <c r="I7" s="3">
        <v>36</v>
      </c>
      <c r="J7" s="1">
        <v>55</v>
      </c>
      <c r="K7" s="1">
        <v>43.57</v>
      </c>
      <c r="L7" s="1">
        <v>50</v>
      </c>
      <c r="M7" s="3">
        <f t="shared" si="0"/>
        <v>42.606250000000003</v>
      </c>
    </row>
    <row r="8" spans="1:13" ht="24">
      <c r="A8" s="1">
        <v>2</v>
      </c>
      <c r="B8" s="1">
        <v>4</v>
      </c>
      <c r="C8" s="1" t="s">
        <v>6</v>
      </c>
      <c r="D8" s="1"/>
      <c r="E8" s="3">
        <v>59.89</v>
      </c>
      <c r="F8" s="3">
        <v>49.57</v>
      </c>
      <c r="G8" s="3">
        <v>31</v>
      </c>
      <c r="H8" s="3">
        <v>27.2</v>
      </c>
      <c r="I8" s="3">
        <v>39.29</v>
      </c>
      <c r="J8" s="1">
        <v>58.57</v>
      </c>
      <c r="K8" s="1">
        <v>46.61</v>
      </c>
      <c r="L8" s="1">
        <v>56.29</v>
      </c>
      <c r="M8" s="3">
        <f t="shared" si="0"/>
        <v>46.052500000000002</v>
      </c>
    </row>
    <row r="9" spans="1:13" ht="24">
      <c r="A9" s="1">
        <v>3</v>
      </c>
      <c r="B9" s="1">
        <v>5</v>
      </c>
      <c r="C9" s="1" t="s">
        <v>9</v>
      </c>
      <c r="D9" s="1"/>
      <c r="E9" s="3">
        <v>54.16</v>
      </c>
      <c r="F9" s="3">
        <v>37.83</v>
      </c>
      <c r="G9" s="3">
        <v>27.13</v>
      </c>
      <c r="H9" s="3">
        <v>23.17</v>
      </c>
      <c r="I9" s="3">
        <v>34.520000000000003</v>
      </c>
      <c r="J9" s="1">
        <v>55.87</v>
      </c>
      <c r="K9" s="1">
        <v>42.39</v>
      </c>
      <c r="L9" s="1">
        <v>45.83</v>
      </c>
      <c r="M9" s="3">
        <f t="shared" si="0"/>
        <v>40.112499999999997</v>
      </c>
    </row>
    <row r="10" spans="1:13" ht="24">
      <c r="A10" s="1">
        <v>3</v>
      </c>
      <c r="B10" s="1">
        <v>6</v>
      </c>
      <c r="C10" s="1" t="s">
        <v>13</v>
      </c>
      <c r="D10" s="1"/>
      <c r="E10" s="3">
        <v>52.91</v>
      </c>
      <c r="F10" s="3">
        <v>41.62</v>
      </c>
      <c r="G10" s="3">
        <v>27.3</v>
      </c>
      <c r="H10" s="3">
        <v>23.89</v>
      </c>
      <c r="I10" s="3">
        <v>31.89</v>
      </c>
      <c r="J10" s="1">
        <v>57.77</v>
      </c>
      <c r="K10" s="1">
        <v>41.22</v>
      </c>
      <c r="L10" s="1">
        <v>43.19</v>
      </c>
      <c r="M10" s="3">
        <f t="shared" si="0"/>
        <v>39.973750000000003</v>
      </c>
    </row>
    <row r="11" spans="1:13" ht="24">
      <c r="A11" s="1">
        <v>2</v>
      </c>
      <c r="B11" s="1">
        <v>7</v>
      </c>
      <c r="C11" s="1" t="s">
        <v>7</v>
      </c>
      <c r="D11" s="1"/>
      <c r="E11" s="3">
        <v>52.62</v>
      </c>
      <c r="F11" s="3">
        <v>41.46</v>
      </c>
      <c r="G11" s="3">
        <v>24.62</v>
      </c>
      <c r="H11" s="3">
        <v>23.94</v>
      </c>
      <c r="I11" s="3">
        <v>32.92</v>
      </c>
      <c r="J11" s="1">
        <v>53.56</v>
      </c>
      <c r="K11" s="1">
        <v>40.29</v>
      </c>
      <c r="L11" s="1">
        <v>43.77</v>
      </c>
      <c r="M11" s="3">
        <f t="shared" si="0"/>
        <v>39.147500000000001</v>
      </c>
    </row>
    <row r="12" spans="1:13" ht="24">
      <c r="A12" s="1">
        <v>3</v>
      </c>
      <c r="B12" s="1">
        <v>8</v>
      </c>
      <c r="C12" s="1" t="s">
        <v>10</v>
      </c>
      <c r="D12" s="1"/>
      <c r="E12" s="3">
        <v>52.96</v>
      </c>
      <c r="F12" s="3">
        <v>41.9</v>
      </c>
      <c r="G12" s="3">
        <v>25.3</v>
      </c>
      <c r="H12" s="3">
        <v>23.56</v>
      </c>
      <c r="I12" s="3">
        <v>31.6</v>
      </c>
      <c r="J12" s="1">
        <v>56.5</v>
      </c>
      <c r="K12" s="1">
        <v>41.38</v>
      </c>
      <c r="L12" s="1">
        <v>47.6</v>
      </c>
      <c r="M12" s="3">
        <f t="shared" si="0"/>
        <v>40.1</v>
      </c>
    </row>
    <row r="13" spans="1:13" ht="24">
      <c r="A13" s="1">
        <v>5</v>
      </c>
      <c r="B13" s="1">
        <v>9</v>
      </c>
      <c r="C13" s="1" t="s">
        <v>23</v>
      </c>
      <c r="D13" s="1"/>
      <c r="E13" s="3">
        <v>57.01</v>
      </c>
      <c r="F13" s="3">
        <v>52.27</v>
      </c>
      <c r="G13" s="3">
        <v>27.33</v>
      </c>
      <c r="H13" s="3">
        <v>26.4</v>
      </c>
      <c r="I13" s="3">
        <v>37.33</v>
      </c>
      <c r="J13" s="1">
        <v>61</v>
      </c>
      <c r="K13" s="1">
        <v>44.83</v>
      </c>
      <c r="L13" s="1">
        <v>56.67</v>
      </c>
      <c r="M13" s="3">
        <f t="shared" si="0"/>
        <v>45.355000000000004</v>
      </c>
    </row>
    <row r="14" spans="1:13" ht="24">
      <c r="A14" s="1">
        <v>5</v>
      </c>
      <c r="B14" s="1">
        <v>10</v>
      </c>
      <c r="C14" s="1" t="s">
        <v>24</v>
      </c>
      <c r="D14" s="1"/>
      <c r="E14" s="3">
        <v>59.11</v>
      </c>
      <c r="F14" s="3">
        <v>48.89</v>
      </c>
      <c r="G14" s="3">
        <v>26.33</v>
      </c>
      <c r="H14" s="3">
        <v>28.04</v>
      </c>
      <c r="I14" s="3">
        <v>35.78</v>
      </c>
      <c r="J14" s="1">
        <v>59.72</v>
      </c>
      <c r="K14" s="1">
        <v>43.75</v>
      </c>
      <c r="L14" s="1">
        <v>46.33</v>
      </c>
      <c r="M14" s="3">
        <f t="shared" si="0"/>
        <v>43.493749999999999</v>
      </c>
    </row>
    <row r="15" spans="1:13" ht="24">
      <c r="A15" s="1">
        <v>1</v>
      </c>
      <c r="B15" s="1">
        <v>11</v>
      </c>
      <c r="C15" s="1" t="s">
        <v>0</v>
      </c>
      <c r="D15" s="1"/>
      <c r="E15" s="3">
        <v>53.35</v>
      </c>
      <c r="F15" s="3">
        <v>42.77</v>
      </c>
      <c r="G15" s="3">
        <v>23.08</v>
      </c>
      <c r="H15" s="3">
        <v>24.74</v>
      </c>
      <c r="I15" s="3">
        <v>32</v>
      </c>
      <c r="J15" s="1">
        <v>58.85</v>
      </c>
      <c r="K15" s="1">
        <v>43.08</v>
      </c>
      <c r="L15" s="1">
        <v>39.85</v>
      </c>
      <c r="M15" s="3">
        <f t="shared" si="0"/>
        <v>39.715000000000003</v>
      </c>
    </row>
    <row r="16" spans="1:13" ht="24">
      <c r="A16" s="1">
        <v>1</v>
      </c>
      <c r="B16" s="1">
        <v>12</v>
      </c>
      <c r="C16" s="1" t="s">
        <v>1</v>
      </c>
      <c r="D16" s="1"/>
      <c r="E16" s="3">
        <v>55.2</v>
      </c>
      <c r="F16" s="3">
        <v>47</v>
      </c>
      <c r="G16" s="3">
        <v>25.8</v>
      </c>
      <c r="H16" s="3">
        <v>26.72</v>
      </c>
      <c r="I16" s="3">
        <v>34.6</v>
      </c>
      <c r="J16" s="1">
        <v>59</v>
      </c>
      <c r="K16" s="1">
        <v>45.75</v>
      </c>
      <c r="L16" s="1">
        <v>50</v>
      </c>
      <c r="M16" s="3">
        <f t="shared" si="0"/>
        <v>43.008749999999999</v>
      </c>
    </row>
    <row r="17" spans="1:13" ht="24">
      <c r="A17" s="1">
        <v>3</v>
      </c>
      <c r="B17" s="1">
        <v>13</v>
      </c>
      <c r="C17" s="1" t="s">
        <v>11</v>
      </c>
      <c r="D17" s="1"/>
      <c r="E17" s="3">
        <v>54.18</v>
      </c>
      <c r="F17" s="3">
        <v>46.18</v>
      </c>
      <c r="G17" s="3">
        <v>22.36</v>
      </c>
      <c r="H17" s="3">
        <v>26.62</v>
      </c>
      <c r="I17" s="3">
        <v>38.36</v>
      </c>
      <c r="J17" s="1">
        <v>57.27</v>
      </c>
      <c r="K17" s="1">
        <v>41.82</v>
      </c>
      <c r="L17" s="1">
        <v>45.82</v>
      </c>
      <c r="M17" s="3">
        <f t="shared" si="0"/>
        <v>41.576250000000002</v>
      </c>
    </row>
    <row r="18" spans="1:13" ht="24">
      <c r="A18" s="1">
        <v>4</v>
      </c>
      <c r="B18" s="1">
        <v>14</v>
      </c>
      <c r="C18" s="1" t="s">
        <v>16</v>
      </c>
      <c r="D18" s="1"/>
      <c r="E18" s="3">
        <v>53.69</v>
      </c>
      <c r="F18" s="3">
        <v>45.11</v>
      </c>
      <c r="G18" s="3">
        <v>25.67</v>
      </c>
      <c r="H18" s="3">
        <v>19.29</v>
      </c>
      <c r="I18" s="3">
        <v>36.22</v>
      </c>
      <c r="J18" s="1">
        <v>56.11</v>
      </c>
      <c r="K18" s="1">
        <v>43.06</v>
      </c>
      <c r="L18" s="1">
        <v>49</v>
      </c>
      <c r="M18" s="3">
        <f t="shared" si="0"/>
        <v>41.018749999999997</v>
      </c>
    </row>
    <row r="19" spans="1:13" ht="24">
      <c r="A19" s="1">
        <v>4</v>
      </c>
      <c r="B19" s="1">
        <v>15</v>
      </c>
      <c r="C19" s="1" t="s">
        <v>17</v>
      </c>
      <c r="D19" s="1"/>
      <c r="E19" s="3">
        <v>50.93</v>
      </c>
      <c r="F19" s="3">
        <v>42</v>
      </c>
      <c r="G19" s="3">
        <v>25.67</v>
      </c>
      <c r="H19" s="3">
        <v>25.87</v>
      </c>
      <c r="I19" s="3">
        <v>34</v>
      </c>
      <c r="J19" s="1">
        <v>59.58</v>
      </c>
      <c r="K19" s="1">
        <v>36.67</v>
      </c>
      <c r="L19" s="1">
        <v>43.33</v>
      </c>
      <c r="M19" s="3">
        <f t="shared" si="0"/>
        <v>39.756250000000001</v>
      </c>
    </row>
    <row r="20" spans="1:13" ht="24">
      <c r="A20" s="1">
        <v>4</v>
      </c>
      <c r="B20" s="1">
        <v>16</v>
      </c>
      <c r="C20" s="1" t="s">
        <v>15</v>
      </c>
      <c r="D20" s="1"/>
      <c r="E20" s="3">
        <v>56.53</v>
      </c>
      <c r="F20" s="3">
        <v>42.67</v>
      </c>
      <c r="G20" s="3">
        <v>25</v>
      </c>
      <c r="H20" s="3">
        <v>26.27</v>
      </c>
      <c r="I20" s="3">
        <v>39</v>
      </c>
      <c r="J20" s="1">
        <v>59.17</v>
      </c>
      <c r="K20" s="1">
        <v>45</v>
      </c>
      <c r="L20" s="1">
        <v>41</v>
      </c>
      <c r="M20" s="3">
        <f t="shared" si="0"/>
        <v>41.83</v>
      </c>
    </row>
    <row r="21" spans="1:13" ht="24">
      <c r="A21" s="1">
        <v>1</v>
      </c>
      <c r="B21" s="1">
        <v>17</v>
      </c>
      <c r="C21" s="1" t="s">
        <v>2</v>
      </c>
      <c r="D21" s="1"/>
      <c r="E21" s="3">
        <v>53.97</v>
      </c>
      <c r="F21" s="3">
        <v>46.15</v>
      </c>
      <c r="G21" s="3">
        <v>23.38</v>
      </c>
      <c r="H21" s="3">
        <v>25.66</v>
      </c>
      <c r="I21" s="3">
        <v>32.619999999999997</v>
      </c>
      <c r="J21" s="1">
        <v>58.46</v>
      </c>
      <c r="K21" s="1">
        <v>39.42</v>
      </c>
      <c r="L21" s="1">
        <v>48.62</v>
      </c>
      <c r="M21" s="3">
        <f t="shared" si="0"/>
        <v>41.035000000000004</v>
      </c>
    </row>
    <row r="22" spans="1:13" ht="24">
      <c r="A22" s="1">
        <v>2</v>
      </c>
      <c r="B22" s="1">
        <v>18</v>
      </c>
      <c r="C22" s="1" t="s">
        <v>8</v>
      </c>
      <c r="D22" s="1"/>
      <c r="E22" s="3">
        <v>59.3</v>
      </c>
      <c r="F22" s="3">
        <v>51.5</v>
      </c>
      <c r="G22" s="3">
        <v>25.5</v>
      </c>
      <c r="H22" s="3">
        <v>28.5</v>
      </c>
      <c r="I22" s="3">
        <v>35.380000000000003</v>
      </c>
      <c r="J22" s="1">
        <v>62.97</v>
      </c>
      <c r="K22" s="1">
        <v>44.53</v>
      </c>
      <c r="L22" s="1">
        <v>47.5</v>
      </c>
      <c r="M22" s="3">
        <f t="shared" si="0"/>
        <v>44.397499999999994</v>
      </c>
    </row>
    <row r="23" spans="1:13" ht="24">
      <c r="A23" s="1">
        <v>3</v>
      </c>
      <c r="B23" s="1">
        <v>19</v>
      </c>
      <c r="C23" s="1" t="s">
        <v>14</v>
      </c>
      <c r="D23" s="1"/>
      <c r="E23" s="3">
        <v>49.87</v>
      </c>
      <c r="F23" s="3">
        <v>38.950000000000003</v>
      </c>
      <c r="G23" s="3">
        <v>25.14</v>
      </c>
      <c r="H23" s="3">
        <v>24.19</v>
      </c>
      <c r="I23" s="3">
        <v>33.520000000000003</v>
      </c>
      <c r="J23" s="1">
        <v>48.93</v>
      </c>
      <c r="K23" s="1">
        <v>38.69</v>
      </c>
      <c r="L23" s="1">
        <v>40.19</v>
      </c>
      <c r="M23" s="3">
        <f t="shared" si="0"/>
        <v>37.435000000000002</v>
      </c>
    </row>
    <row r="24" spans="1:13" ht="24">
      <c r="A24" s="1">
        <v>1</v>
      </c>
      <c r="B24" s="1">
        <v>20</v>
      </c>
      <c r="C24" s="1" t="s">
        <v>3</v>
      </c>
      <c r="D24" s="1"/>
      <c r="E24" s="3">
        <v>57.31</v>
      </c>
      <c r="F24" s="3">
        <v>48.73</v>
      </c>
      <c r="G24" s="3">
        <v>27.18</v>
      </c>
      <c r="H24" s="3">
        <v>21.49</v>
      </c>
      <c r="I24" s="3">
        <v>39.64</v>
      </c>
      <c r="J24" s="1">
        <v>59.09</v>
      </c>
      <c r="K24" s="1">
        <v>42.39</v>
      </c>
      <c r="L24" s="1">
        <v>48</v>
      </c>
      <c r="M24" s="3">
        <f t="shared" si="0"/>
        <v>42.978750000000005</v>
      </c>
    </row>
    <row r="25" spans="1:13" ht="24">
      <c r="A25" s="1">
        <v>5</v>
      </c>
      <c r="B25" s="1">
        <v>21</v>
      </c>
      <c r="C25" s="1" t="s">
        <v>25</v>
      </c>
      <c r="D25" s="1"/>
      <c r="E25" s="3">
        <v>56.93</v>
      </c>
      <c r="F25" s="3">
        <v>46.33</v>
      </c>
      <c r="G25" s="3">
        <v>26</v>
      </c>
      <c r="H25" s="3">
        <v>22</v>
      </c>
      <c r="I25" s="3">
        <v>34</v>
      </c>
      <c r="J25" s="1">
        <v>58.96</v>
      </c>
      <c r="K25" s="1">
        <v>44.38</v>
      </c>
      <c r="L25" s="1">
        <v>50.33</v>
      </c>
      <c r="M25" s="3">
        <f t="shared" si="0"/>
        <v>42.366250000000001</v>
      </c>
    </row>
    <row r="26" spans="1:13" ht="24">
      <c r="A26" s="1">
        <v>3</v>
      </c>
      <c r="B26" s="1">
        <v>22</v>
      </c>
      <c r="C26" s="1" t="s">
        <v>12</v>
      </c>
      <c r="D26" s="1"/>
      <c r="E26" s="3">
        <v>49.26</v>
      </c>
      <c r="F26" s="3">
        <v>41.71</v>
      </c>
      <c r="G26" s="3">
        <v>24.57</v>
      </c>
      <c r="H26" s="3">
        <v>26.4</v>
      </c>
      <c r="I26" s="3">
        <v>37.14</v>
      </c>
      <c r="J26" s="1">
        <v>56.43</v>
      </c>
      <c r="K26" s="1">
        <v>40.71</v>
      </c>
      <c r="L26" s="1">
        <v>46.86</v>
      </c>
      <c r="M26" s="3">
        <f t="shared" si="0"/>
        <v>40.384999999999998</v>
      </c>
    </row>
    <row r="27" spans="1:13" ht="24">
      <c r="A27" s="1">
        <v>4</v>
      </c>
      <c r="B27" s="1">
        <v>23</v>
      </c>
      <c r="C27" s="1" t="s">
        <v>18</v>
      </c>
      <c r="D27" s="1"/>
      <c r="E27" s="3">
        <v>59.11</v>
      </c>
      <c r="F27" s="3">
        <v>56.22</v>
      </c>
      <c r="G27" s="3">
        <v>24</v>
      </c>
      <c r="H27" s="3">
        <v>21.33</v>
      </c>
      <c r="I27" s="3">
        <v>37.33</v>
      </c>
      <c r="J27" s="1">
        <v>61.11</v>
      </c>
      <c r="K27" s="1">
        <v>41.39</v>
      </c>
      <c r="L27" s="1">
        <v>50</v>
      </c>
      <c r="M27" s="3">
        <f t="shared" si="0"/>
        <v>43.811249999999994</v>
      </c>
    </row>
    <row r="28" spans="1:13" ht="24">
      <c r="A28" s="1">
        <v>6</v>
      </c>
      <c r="B28" s="1">
        <v>24</v>
      </c>
      <c r="C28" s="1" t="s">
        <v>27</v>
      </c>
      <c r="D28" s="1"/>
      <c r="E28" s="3">
        <v>55.36</v>
      </c>
      <c r="F28" s="3">
        <v>47</v>
      </c>
      <c r="G28" s="3">
        <v>23.8</v>
      </c>
      <c r="H28" s="3">
        <v>20.48</v>
      </c>
      <c r="I28" s="3">
        <v>37.200000000000003</v>
      </c>
      <c r="J28" s="1">
        <v>53.75</v>
      </c>
      <c r="K28" s="1">
        <v>45.25</v>
      </c>
      <c r="L28" s="1">
        <v>49.4</v>
      </c>
      <c r="M28" s="3">
        <f t="shared" si="0"/>
        <v>41.529999999999994</v>
      </c>
    </row>
    <row r="29" spans="1:13" ht="24">
      <c r="A29" s="1">
        <v>1</v>
      </c>
      <c r="B29" s="1">
        <v>25</v>
      </c>
      <c r="C29" s="1" t="s">
        <v>4</v>
      </c>
      <c r="D29" s="1"/>
      <c r="E29" s="3">
        <v>54</v>
      </c>
      <c r="F29" s="3">
        <v>47.5</v>
      </c>
      <c r="G29" s="3">
        <v>24.88</v>
      </c>
      <c r="H29" s="3">
        <v>22.95</v>
      </c>
      <c r="I29" s="3">
        <v>29.63</v>
      </c>
      <c r="J29" s="1">
        <v>55.78</v>
      </c>
      <c r="K29" s="1">
        <v>42.66</v>
      </c>
      <c r="L29" s="1">
        <v>46.63</v>
      </c>
      <c r="M29" s="3">
        <f t="shared" si="0"/>
        <v>40.503749999999997</v>
      </c>
    </row>
    <row r="30" spans="1:13" ht="24">
      <c r="A30" s="1">
        <v>6</v>
      </c>
      <c r="B30" s="1">
        <v>26</v>
      </c>
      <c r="C30" s="1" t="s">
        <v>26</v>
      </c>
      <c r="D30" s="1"/>
      <c r="E30" s="3">
        <v>47.49</v>
      </c>
      <c r="F30" s="3">
        <v>39.270000000000003</v>
      </c>
      <c r="G30" s="3">
        <v>28.55</v>
      </c>
      <c r="H30" s="3">
        <v>24.44</v>
      </c>
      <c r="I30" s="3">
        <v>33.64</v>
      </c>
      <c r="J30" s="1">
        <v>50.23</v>
      </c>
      <c r="K30" s="1">
        <v>37.5</v>
      </c>
      <c r="L30" s="1">
        <v>41.09</v>
      </c>
      <c r="M30" s="3">
        <f t="shared" si="0"/>
        <v>37.776250000000005</v>
      </c>
    </row>
    <row r="31" spans="1:13" ht="24">
      <c r="A31" s="1">
        <v>2</v>
      </c>
      <c r="B31" s="1">
        <v>27</v>
      </c>
      <c r="C31" s="1" t="s">
        <v>5</v>
      </c>
      <c r="D31" s="1"/>
      <c r="E31" s="3">
        <v>55.23</v>
      </c>
      <c r="F31" s="3">
        <v>44.39</v>
      </c>
      <c r="G31" s="3">
        <v>24.87</v>
      </c>
      <c r="H31" s="3">
        <v>24.17</v>
      </c>
      <c r="I31" s="3">
        <v>32.090000000000003</v>
      </c>
      <c r="J31" s="1">
        <v>54.62</v>
      </c>
      <c r="K31" s="1">
        <v>40.49</v>
      </c>
      <c r="L31" s="1">
        <v>46.35</v>
      </c>
      <c r="M31" s="3">
        <f t="shared" si="0"/>
        <v>40.276250000000005</v>
      </c>
    </row>
    <row r="32" spans="1:13" ht="24">
      <c r="A32" s="1">
        <v>5</v>
      </c>
      <c r="B32" s="1">
        <v>28</v>
      </c>
      <c r="C32" s="1" t="s">
        <v>19</v>
      </c>
      <c r="D32" s="1"/>
      <c r="E32" s="3">
        <v>58.4</v>
      </c>
      <c r="F32" s="3">
        <v>45.14</v>
      </c>
      <c r="G32" s="3">
        <v>22.86</v>
      </c>
      <c r="H32" s="3">
        <v>25.37</v>
      </c>
      <c r="I32" s="3">
        <v>40</v>
      </c>
      <c r="J32" s="1">
        <v>61.79</v>
      </c>
      <c r="K32" s="1">
        <v>45.36</v>
      </c>
      <c r="L32" s="1">
        <v>51.43</v>
      </c>
      <c r="M32" s="3">
        <f t="shared" si="0"/>
        <v>43.793749999999996</v>
      </c>
    </row>
  </sheetData>
  <sortState ref="A1:C28">
    <sortCondition ref="B1:B28"/>
  </sortState>
  <mergeCells count="2">
    <mergeCell ref="A1:L1"/>
    <mergeCell ref="A2:L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L32"/>
  <sheetViews>
    <sheetView topLeftCell="B1" workbookViewId="0">
      <selection activeCell="L12" sqref="L12"/>
    </sheetView>
  </sheetViews>
  <sheetFormatPr defaultRowHeight="14.25"/>
  <sheetData>
    <row r="1" spans="1:12" ht="21.75">
      <c r="A1" s="109" t="s">
        <v>41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2" ht="21.75">
      <c r="A2" s="109" t="s">
        <v>42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2">
      <c r="A3" s="5" t="s">
        <v>43</v>
      </c>
    </row>
    <row r="4" spans="1:12" ht="21.75">
      <c r="A4" s="6" t="s">
        <v>36</v>
      </c>
      <c r="B4" s="7" t="s">
        <v>30</v>
      </c>
      <c r="C4" s="6" t="s">
        <v>44</v>
      </c>
      <c r="D4" s="6" t="s">
        <v>45</v>
      </c>
      <c r="E4" s="6" t="s">
        <v>32</v>
      </c>
      <c r="F4" s="6" t="s">
        <v>46</v>
      </c>
      <c r="G4" s="6" t="s">
        <v>47</v>
      </c>
      <c r="H4" s="6" t="s">
        <v>48</v>
      </c>
      <c r="I4" s="6" t="s">
        <v>49</v>
      </c>
      <c r="J4" s="6" t="s">
        <v>38</v>
      </c>
      <c r="K4" s="6" t="s">
        <v>50</v>
      </c>
      <c r="L4" s="6" t="s">
        <v>51</v>
      </c>
    </row>
    <row r="5" spans="1:12" ht="21.75">
      <c r="A5" s="6">
        <v>1</v>
      </c>
      <c r="B5" s="7" t="s">
        <v>20</v>
      </c>
      <c r="C5" s="6">
        <v>9</v>
      </c>
      <c r="D5" s="8">
        <v>37.22</v>
      </c>
      <c r="E5" s="8">
        <v>34.44</v>
      </c>
      <c r="F5" s="8">
        <v>27.33</v>
      </c>
      <c r="G5" s="8">
        <v>26.4</v>
      </c>
      <c r="H5" s="8">
        <v>28.44</v>
      </c>
      <c r="I5" s="8">
        <v>43.06</v>
      </c>
      <c r="J5" s="8">
        <v>38.06</v>
      </c>
      <c r="K5" s="8">
        <v>38.67</v>
      </c>
      <c r="L5" s="8">
        <v>34.200000000000003</v>
      </c>
    </row>
    <row r="6" spans="1:12" ht="21.75">
      <c r="A6" s="6">
        <v>2</v>
      </c>
      <c r="B6" s="7" t="s">
        <v>52</v>
      </c>
      <c r="C6" s="6">
        <v>10</v>
      </c>
      <c r="D6" s="8">
        <v>41.51</v>
      </c>
      <c r="E6" s="8">
        <v>39.200000000000003</v>
      </c>
      <c r="F6" s="8">
        <v>26</v>
      </c>
      <c r="G6" s="8">
        <v>25.44</v>
      </c>
      <c r="H6" s="8">
        <v>25</v>
      </c>
      <c r="I6" s="8">
        <v>45.75</v>
      </c>
      <c r="J6" s="8">
        <v>30.75</v>
      </c>
      <c r="K6" s="8">
        <v>40</v>
      </c>
      <c r="L6" s="8">
        <v>34.21</v>
      </c>
    </row>
    <row r="7" spans="1:12" ht="21.75">
      <c r="A7" s="6">
        <v>3</v>
      </c>
      <c r="B7" s="7" t="s">
        <v>53</v>
      </c>
      <c r="C7" s="6">
        <v>17</v>
      </c>
      <c r="D7" s="8">
        <v>57.56</v>
      </c>
      <c r="E7" s="8">
        <v>40.94</v>
      </c>
      <c r="F7" s="8">
        <v>32.590000000000003</v>
      </c>
      <c r="G7" s="8">
        <v>28.75</v>
      </c>
      <c r="H7" s="8">
        <v>29.18</v>
      </c>
      <c r="I7" s="8">
        <v>53.38</v>
      </c>
      <c r="J7" s="8">
        <v>45.74</v>
      </c>
      <c r="K7" s="8">
        <v>49.88</v>
      </c>
      <c r="L7" s="8">
        <v>42.25</v>
      </c>
    </row>
    <row r="8" spans="1:12" ht="21.75">
      <c r="A8" s="6">
        <v>4</v>
      </c>
      <c r="B8" s="7" t="s">
        <v>54</v>
      </c>
      <c r="C8" s="6">
        <v>20</v>
      </c>
      <c r="D8" s="8">
        <v>51.6</v>
      </c>
      <c r="E8" s="8">
        <v>44.8</v>
      </c>
      <c r="F8" s="8">
        <v>29.7</v>
      </c>
      <c r="G8" s="8">
        <v>38.6</v>
      </c>
      <c r="H8" s="8">
        <v>41.4</v>
      </c>
      <c r="I8" s="8">
        <v>54</v>
      </c>
      <c r="J8" s="8">
        <v>46</v>
      </c>
      <c r="K8" s="8">
        <v>50.9</v>
      </c>
      <c r="L8" s="8">
        <v>44.63</v>
      </c>
    </row>
    <row r="9" spans="1:12" ht="21.75">
      <c r="A9" s="6">
        <v>5</v>
      </c>
      <c r="B9" s="7" t="s">
        <v>9</v>
      </c>
      <c r="C9" s="6">
        <v>34</v>
      </c>
      <c r="D9" s="8">
        <v>49.84</v>
      </c>
      <c r="E9" s="8">
        <v>41.71</v>
      </c>
      <c r="F9" s="8">
        <v>27.41</v>
      </c>
      <c r="G9" s="8">
        <v>29.53</v>
      </c>
      <c r="H9" s="8">
        <v>35.53</v>
      </c>
      <c r="I9" s="8">
        <v>52.79</v>
      </c>
      <c r="J9" s="8">
        <v>41.84</v>
      </c>
      <c r="K9" s="8">
        <v>42.47</v>
      </c>
      <c r="L9" s="8">
        <v>40.14</v>
      </c>
    </row>
    <row r="10" spans="1:12" ht="23.25">
      <c r="A10" s="6">
        <v>6</v>
      </c>
      <c r="B10" s="7" t="s">
        <v>13</v>
      </c>
      <c r="C10" s="9">
        <v>35</v>
      </c>
      <c r="D10" s="6">
        <v>51.53</v>
      </c>
      <c r="E10" s="8">
        <v>39.090000000000003</v>
      </c>
      <c r="F10" s="8">
        <v>30.69</v>
      </c>
      <c r="G10" s="8">
        <v>29.14</v>
      </c>
      <c r="H10" s="8">
        <v>29.03</v>
      </c>
      <c r="I10" s="8">
        <v>51.07</v>
      </c>
      <c r="J10" s="8">
        <v>47.29</v>
      </c>
      <c r="K10" s="8">
        <v>41.94</v>
      </c>
      <c r="L10" s="8">
        <v>39.97</v>
      </c>
    </row>
    <row r="11" spans="1:12" ht="21.75">
      <c r="A11" s="6">
        <v>7</v>
      </c>
      <c r="B11" s="7" t="s">
        <v>7</v>
      </c>
      <c r="C11" s="6">
        <v>38</v>
      </c>
      <c r="D11" s="8">
        <v>47.98</v>
      </c>
      <c r="E11" s="8">
        <v>41.58</v>
      </c>
      <c r="F11" s="8">
        <v>28.05</v>
      </c>
      <c r="G11" s="8">
        <v>29.6</v>
      </c>
      <c r="H11" s="8">
        <v>25.21</v>
      </c>
      <c r="I11" s="8">
        <v>51.25</v>
      </c>
      <c r="J11" s="8">
        <v>39.08</v>
      </c>
      <c r="K11" s="8">
        <v>40.42</v>
      </c>
      <c r="L11" s="8">
        <v>37.9</v>
      </c>
    </row>
    <row r="12" spans="1:12" ht="21.75">
      <c r="A12" s="6">
        <v>8</v>
      </c>
      <c r="B12" s="7" t="s">
        <v>10</v>
      </c>
      <c r="C12" s="6">
        <v>19</v>
      </c>
      <c r="D12" s="8">
        <v>60.95</v>
      </c>
      <c r="E12" s="8">
        <v>47.79</v>
      </c>
      <c r="F12" s="8">
        <v>31.16</v>
      </c>
      <c r="G12" s="8">
        <v>31.62</v>
      </c>
      <c r="H12" s="8">
        <v>28.53</v>
      </c>
      <c r="I12" s="8">
        <v>54.34</v>
      </c>
      <c r="J12" s="8">
        <v>57.76</v>
      </c>
      <c r="K12" s="8">
        <v>54.63</v>
      </c>
      <c r="L12" s="8">
        <v>45.85</v>
      </c>
    </row>
    <row r="13" spans="1:12" ht="21.75">
      <c r="A13" s="6">
        <v>9</v>
      </c>
      <c r="B13" s="7" t="s">
        <v>55</v>
      </c>
      <c r="C13" s="6">
        <v>24</v>
      </c>
      <c r="D13" s="8">
        <v>49.07</v>
      </c>
      <c r="E13" s="8">
        <v>43.5</v>
      </c>
      <c r="F13" s="8">
        <v>28.5</v>
      </c>
      <c r="G13" s="8">
        <v>26.5</v>
      </c>
      <c r="H13" s="8">
        <v>34.25</v>
      </c>
      <c r="I13" s="8">
        <v>55.83</v>
      </c>
      <c r="J13" s="8">
        <v>45</v>
      </c>
      <c r="K13" s="8">
        <v>48.75</v>
      </c>
      <c r="L13" s="8">
        <v>41.43</v>
      </c>
    </row>
    <row r="14" spans="1:12" ht="21.75">
      <c r="A14" s="6">
        <v>10</v>
      </c>
      <c r="B14" s="7" t="s">
        <v>24</v>
      </c>
      <c r="C14" s="6">
        <v>23</v>
      </c>
      <c r="D14" s="8">
        <v>53.88</v>
      </c>
      <c r="E14" s="8">
        <v>44.61</v>
      </c>
      <c r="F14" s="8">
        <v>23.57</v>
      </c>
      <c r="G14" s="8">
        <v>34.4</v>
      </c>
      <c r="H14" s="8">
        <v>31.48</v>
      </c>
      <c r="I14" s="8">
        <v>55.65</v>
      </c>
      <c r="J14" s="8">
        <v>40.65</v>
      </c>
      <c r="K14" s="8">
        <v>51.13</v>
      </c>
      <c r="L14" s="8">
        <v>41.92</v>
      </c>
    </row>
    <row r="15" spans="1:12" ht="21.75">
      <c r="A15" s="6">
        <v>11</v>
      </c>
      <c r="B15" s="7" t="s">
        <v>0</v>
      </c>
      <c r="C15" s="6">
        <v>17</v>
      </c>
      <c r="D15" s="8">
        <v>49.27</v>
      </c>
      <c r="E15" s="8">
        <v>40.71</v>
      </c>
      <c r="F15" s="8">
        <v>27.65</v>
      </c>
      <c r="G15" s="8">
        <v>30.92</v>
      </c>
      <c r="H15" s="8">
        <v>30.71</v>
      </c>
      <c r="I15" s="8">
        <v>58.82</v>
      </c>
      <c r="J15" s="8">
        <v>45.74</v>
      </c>
      <c r="K15" s="8">
        <v>50.24</v>
      </c>
      <c r="L15" s="8">
        <v>41.76</v>
      </c>
    </row>
    <row r="16" spans="1:12" ht="21.75">
      <c r="A16" s="6">
        <v>12</v>
      </c>
      <c r="B16" s="7" t="s">
        <v>1</v>
      </c>
      <c r="C16" s="6">
        <v>6</v>
      </c>
      <c r="D16" s="8">
        <v>47.15</v>
      </c>
      <c r="E16" s="8">
        <v>42.67</v>
      </c>
      <c r="F16" s="8">
        <v>28</v>
      </c>
      <c r="G16" s="8">
        <v>39.47</v>
      </c>
      <c r="H16" s="8">
        <v>29.33</v>
      </c>
      <c r="I16" s="8">
        <v>54.58</v>
      </c>
      <c r="J16" s="8">
        <v>40</v>
      </c>
      <c r="K16" s="8">
        <v>49.67</v>
      </c>
      <c r="L16" s="8">
        <v>41.36</v>
      </c>
    </row>
    <row r="17" spans="1:12" ht="21.75">
      <c r="A17" s="6">
        <v>13</v>
      </c>
      <c r="B17" s="7" t="s">
        <v>11</v>
      </c>
      <c r="C17" s="6">
        <v>24</v>
      </c>
      <c r="D17" s="8">
        <v>50.49</v>
      </c>
      <c r="E17" s="8">
        <v>38.08</v>
      </c>
      <c r="F17" s="8">
        <v>28.67</v>
      </c>
      <c r="G17" s="8">
        <v>30.87</v>
      </c>
      <c r="H17" s="8">
        <v>29.42</v>
      </c>
      <c r="I17" s="8">
        <v>54.69</v>
      </c>
      <c r="J17" s="8">
        <v>43.23</v>
      </c>
      <c r="K17" s="8">
        <v>46.33</v>
      </c>
      <c r="L17" s="8">
        <v>40.22</v>
      </c>
    </row>
    <row r="18" spans="1:12" ht="21.75">
      <c r="A18" s="6">
        <v>14</v>
      </c>
      <c r="B18" s="7" t="s">
        <v>16</v>
      </c>
      <c r="C18" s="6">
        <v>8</v>
      </c>
      <c r="D18" s="8">
        <v>48.44</v>
      </c>
      <c r="E18" s="8">
        <v>37</v>
      </c>
      <c r="F18" s="8">
        <v>25</v>
      </c>
      <c r="G18" s="8">
        <v>27</v>
      </c>
      <c r="H18" s="8">
        <v>34.75</v>
      </c>
      <c r="I18" s="8">
        <v>52.5</v>
      </c>
      <c r="J18" s="8">
        <v>43.44</v>
      </c>
      <c r="K18" s="8">
        <v>44.25</v>
      </c>
      <c r="L18" s="8">
        <v>39.049999999999997</v>
      </c>
    </row>
    <row r="19" spans="1:12" ht="21.75">
      <c r="A19" s="6">
        <v>15</v>
      </c>
      <c r="B19" s="7" t="s">
        <v>17</v>
      </c>
      <c r="C19" s="6">
        <v>11</v>
      </c>
      <c r="D19" s="8">
        <v>50.25</v>
      </c>
      <c r="E19" s="8">
        <v>36.36</v>
      </c>
      <c r="F19" s="8">
        <v>31.82</v>
      </c>
      <c r="G19" s="8">
        <v>27.42</v>
      </c>
      <c r="H19" s="8">
        <v>27.45</v>
      </c>
      <c r="I19" s="8">
        <v>59.77</v>
      </c>
      <c r="J19" s="8">
        <v>45</v>
      </c>
      <c r="K19" s="8">
        <v>46.91</v>
      </c>
      <c r="L19" s="8">
        <v>40.619999999999997</v>
      </c>
    </row>
    <row r="20" spans="1:12" ht="21.75">
      <c r="A20" s="6">
        <v>16</v>
      </c>
      <c r="B20" s="7" t="s">
        <v>15</v>
      </c>
      <c r="C20" s="6">
        <v>5</v>
      </c>
      <c r="D20" s="8">
        <v>46.04</v>
      </c>
      <c r="E20" s="8">
        <v>32</v>
      </c>
      <c r="F20" s="8">
        <v>24.8</v>
      </c>
      <c r="G20" s="8">
        <v>26.4</v>
      </c>
      <c r="H20" s="8">
        <v>29.2</v>
      </c>
      <c r="I20" s="8">
        <v>47</v>
      </c>
      <c r="J20" s="8">
        <v>34.5</v>
      </c>
      <c r="K20" s="8">
        <v>41.6</v>
      </c>
      <c r="L20" s="8">
        <v>35.19</v>
      </c>
    </row>
    <row r="21" spans="1:12" ht="21.75">
      <c r="A21" s="6">
        <v>17</v>
      </c>
      <c r="B21" s="7" t="s">
        <v>2</v>
      </c>
      <c r="C21" s="6">
        <v>17</v>
      </c>
      <c r="D21" s="8">
        <v>40.659999999999997</v>
      </c>
      <c r="E21" s="8">
        <v>38.94</v>
      </c>
      <c r="F21" s="8">
        <v>25.41</v>
      </c>
      <c r="G21" s="8">
        <v>25.08</v>
      </c>
      <c r="H21" s="8">
        <v>30.47</v>
      </c>
      <c r="I21" s="8">
        <v>50.74</v>
      </c>
      <c r="J21" s="8">
        <v>42.35</v>
      </c>
      <c r="K21" s="8">
        <v>42.35</v>
      </c>
      <c r="L21" s="8">
        <v>37</v>
      </c>
    </row>
    <row r="22" spans="1:12" ht="21.75">
      <c r="A22" s="6">
        <v>18</v>
      </c>
      <c r="B22" s="7" t="s">
        <v>8</v>
      </c>
      <c r="C22" s="6">
        <v>15</v>
      </c>
      <c r="D22" s="8">
        <v>43.61</v>
      </c>
      <c r="E22" s="8">
        <v>38.4</v>
      </c>
      <c r="F22" s="8">
        <v>29.2</v>
      </c>
      <c r="G22" s="8">
        <v>32.049999999999997</v>
      </c>
      <c r="H22" s="8">
        <v>27.47</v>
      </c>
      <c r="I22" s="8">
        <v>53.5</v>
      </c>
      <c r="J22" s="8">
        <v>40</v>
      </c>
      <c r="K22" s="8">
        <v>43.73</v>
      </c>
      <c r="L22" s="8">
        <v>38.5</v>
      </c>
    </row>
    <row r="23" spans="1:12" ht="21.75">
      <c r="A23" s="6">
        <v>19</v>
      </c>
      <c r="B23" s="7" t="s">
        <v>14</v>
      </c>
      <c r="C23" s="6">
        <v>26</v>
      </c>
      <c r="D23" s="8">
        <v>56.4</v>
      </c>
      <c r="E23" s="8">
        <v>45.46</v>
      </c>
      <c r="F23" s="8">
        <v>30.69</v>
      </c>
      <c r="G23" s="8">
        <v>31.08</v>
      </c>
      <c r="H23" s="8">
        <v>33.380000000000003</v>
      </c>
      <c r="I23" s="8">
        <v>54.62</v>
      </c>
      <c r="J23" s="8">
        <v>51.63</v>
      </c>
      <c r="K23" s="8">
        <v>53.15</v>
      </c>
      <c r="L23" s="8">
        <v>44.55</v>
      </c>
    </row>
    <row r="24" spans="1:12" ht="21.75">
      <c r="A24" s="6">
        <v>20</v>
      </c>
      <c r="B24" s="7" t="s">
        <v>3</v>
      </c>
      <c r="C24" s="6">
        <v>29</v>
      </c>
      <c r="D24" s="8">
        <v>49.14</v>
      </c>
      <c r="E24" s="8">
        <v>39.79</v>
      </c>
      <c r="F24" s="8">
        <v>26.69</v>
      </c>
      <c r="G24" s="8">
        <v>29.99</v>
      </c>
      <c r="H24" s="8">
        <v>31.17</v>
      </c>
      <c r="I24" s="8">
        <v>53.36</v>
      </c>
      <c r="J24" s="8">
        <v>43.53</v>
      </c>
      <c r="K24" s="8">
        <v>48.21</v>
      </c>
      <c r="L24" s="8">
        <v>40.24</v>
      </c>
    </row>
    <row r="25" spans="1:12" ht="21.75">
      <c r="A25" s="6">
        <v>21</v>
      </c>
      <c r="B25" s="7" t="s">
        <v>25</v>
      </c>
      <c r="C25" s="6">
        <v>17</v>
      </c>
      <c r="D25" s="8">
        <v>48.83</v>
      </c>
      <c r="E25" s="8">
        <v>40.590000000000003</v>
      </c>
      <c r="F25" s="8">
        <v>31.76</v>
      </c>
      <c r="G25" s="8">
        <v>33.08</v>
      </c>
      <c r="H25" s="8">
        <v>33.65</v>
      </c>
      <c r="I25" s="8">
        <v>55.29</v>
      </c>
      <c r="J25" s="8">
        <v>40.29</v>
      </c>
      <c r="K25" s="8">
        <v>48.82</v>
      </c>
      <c r="L25" s="8">
        <v>41.54</v>
      </c>
    </row>
    <row r="26" spans="1:12" ht="21.75">
      <c r="A26" s="6">
        <v>22</v>
      </c>
      <c r="B26" s="7" t="s">
        <v>12</v>
      </c>
      <c r="C26" s="6">
        <v>17</v>
      </c>
      <c r="D26" s="8">
        <v>53.6</v>
      </c>
      <c r="E26" s="8">
        <v>45.53</v>
      </c>
      <c r="F26" s="8">
        <v>28.71</v>
      </c>
      <c r="G26" s="8">
        <v>32.94</v>
      </c>
      <c r="H26" s="8">
        <v>37.53</v>
      </c>
      <c r="I26" s="8">
        <v>58.09</v>
      </c>
      <c r="J26" s="8">
        <v>43.38</v>
      </c>
      <c r="K26" s="8">
        <v>48.94</v>
      </c>
      <c r="L26" s="8">
        <v>43.59</v>
      </c>
    </row>
    <row r="27" spans="1:12" ht="21.75">
      <c r="A27" s="6">
        <v>23</v>
      </c>
      <c r="B27" s="7" t="s">
        <v>18</v>
      </c>
      <c r="C27" s="6">
        <v>13</v>
      </c>
      <c r="D27" s="8">
        <v>44.67</v>
      </c>
      <c r="E27" s="8">
        <v>40.92</v>
      </c>
      <c r="F27" s="8">
        <v>28.77</v>
      </c>
      <c r="G27" s="8">
        <v>33.11</v>
      </c>
      <c r="H27" s="8">
        <v>29.08</v>
      </c>
      <c r="I27" s="8">
        <v>51.92</v>
      </c>
      <c r="J27" s="8">
        <v>40</v>
      </c>
      <c r="K27" s="8">
        <v>41.38</v>
      </c>
      <c r="L27" s="8">
        <v>38.729999999999997</v>
      </c>
    </row>
    <row r="28" spans="1:12" ht="21.75">
      <c r="A28" s="6">
        <v>24</v>
      </c>
      <c r="B28" s="7" t="s">
        <v>27</v>
      </c>
      <c r="C28" s="6">
        <v>10</v>
      </c>
      <c r="D28" s="8">
        <v>49.85</v>
      </c>
      <c r="E28" s="8">
        <v>45.2</v>
      </c>
      <c r="F28" s="8">
        <v>35</v>
      </c>
      <c r="G28" s="8">
        <v>28.88</v>
      </c>
      <c r="H28" s="8">
        <v>28.2</v>
      </c>
      <c r="I28" s="8">
        <v>52.75</v>
      </c>
      <c r="J28" s="8">
        <v>43.25</v>
      </c>
      <c r="K28" s="8">
        <v>47.6</v>
      </c>
      <c r="L28" s="8">
        <v>41.34</v>
      </c>
    </row>
    <row r="29" spans="1:12" ht="21.75">
      <c r="A29" s="6">
        <v>25</v>
      </c>
      <c r="B29" s="7" t="s">
        <v>4</v>
      </c>
      <c r="C29" s="6">
        <v>14</v>
      </c>
      <c r="D29" s="8">
        <v>46.19</v>
      </c>
      <c r="E29" s="8">
        <v>39.86</v>
      </c>
      <c r="F29" s="8">
        <v>31.57</v>
      </c>
      <c r="G29" s="8">
        <v>28</v>
      </c>
      <c r="H29" s="8">
        <v>26</v>
      </c>
      <c r="I29" s="8">
        <v>54.11</v>
      </c>
      <c r="J29" s="8">
        <v>41.07</v>
      </c>
      <c r="K29" s="8">
        <v>46.29</v>
      </c>
      <c r="L29" s="8">
        <v>39.14</v>
      </c>
    </row>
    <row r="30" spans="1:12" ht="21.75">
      <c r="A30" s="6">
        <v>26</v>
      </c>
      <c r="B30" s="7" t="s">
        <v>26</v>
      </c>
      <c r="C30" s="6">
        <v>25</v>
      </c>
      <c r="D30" s="8">
        <v>52.08</v>
      </c>
      <c r="E30" s="8">
        <v>45.68</v>
      </c>
      <c r="F30" s="8">
        <v>32.159999999999997</v>
      </c>
      <c r="G30" s="8">
        <v>31.26</v>
      </c>
      <c r="H30" s="8">
        <v>30.72</v>
      </c>
      <c r="I30" s="8">
        <v>57.4</v>
      </c>
      <c r="J30" s="8">
        <v>44.9</v>
      </c>
      <c r="K30" s="8">
        <v>49.84</v>
      </c>
      <c r="L30" s="8">
        <v>43.01</v>
      </c>
    </row>
    <row r="31" spans="1:12" ht="21.75">
      <c r="A31" s="6">
        <v>27</v>
      </c>
      <c r="B31" s="10" t="s">
        <v>56</v>
      </c>
      <c r="C31" s="6">
        <v>49</v>
      </c>
      <c r="D31" s="8">
        <v>52.16</v>
      </c>
      <c r="E31" s="8">
        <v>40.96</v>
      </c>
      <c r="F31" s="8">
        <v>34.08</v>
      </c>
      <c r="G31" s="8">
        <v>29.63</v>
      </c>
      <c r="H31" s="8">
        <v>29.28</v>
      </c>
      <c r="I31" s="8">
        <v>55.55</v>
      </c>
      <c r="J31" s="8">
        <v>45.5</v>
      </c>
      <c r="K31" s="8">
        <v>51.36</v>
      </c>
      <c r="L31" s="8">
        <v>42.32</v>
      </c>
    </row>
    <row r="32" spans="1:12" ht="21.75">
      <c r="A32" s="6">
        <v>28</v>
      </c>
      <c r="B32" s="7" t="s">
        <v>57</v>
      </c>
      <c r="C32" s="6">
        <v>3</v>
      </c>
      <c r="D32" s="8">
        <v>42.4</v>
      </c>
      <c r="E32" s="8">
        <v>41.33</v>
      </c>
      <c r="F32" s="8">
        <v>28</v>
      </c>
      <c r="G32" s="8">
        <v>36</v>
      </c>
      <c r="H32" s="8">
        <v>30</v>
      </c>
      <c r="I32" s="8">
        <v>46.67</v>
      </c>
      <c r="J32" s="8">
        <v>43.33</v>
      </c>
      <c r="K32" s="8">
        <v>50</v>
      </c>
      <c r="L32" s="8">
        <v>39.72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I17"/>
  <sheetViews>
    <sheetView topLeftCell="A43" workbookViewId="0">
      <selection activeCell="B32" sqref="B32"/>
    </sheetView>
  </sheetViews>
  <sheetFormatPr defaultColWidth="15.625" defaultRowHeight="14.25"/>
  <cols>
    <col min="1" max="1" width="10.625" bestFit="1" customWidth="1"/>
    <col min="2" max="9" width="8.625" customWidth="1"/>
  </cols>
  <sheetData>
    <row r="1" spans="1:9" ht="24">
      <c r="A1" s="97" t="s">
        <v>71</v>
      </c>
      <c r="B1" s="97"/>
      <c r="C1" s="97"/>
      <c r="D1" s="97"/>
      <c r="E1" s="97"/>
      <c r="F1" s="97"/>
      <c r="G1" s="97"/>
      <c r="H1" s="97"/>
      <c r="I1" s="97"/>
    </row>
    <row r="2" spans="1:9" ht="24">
      <c r="A2" s="97" t="s">
        <v>42</v>
      </c>
      <c r="B2" s="97"/>
      <c r="C2" s="97"/>
      <c r="D2" s="97"/>
      <c r="E2" s="97"/>
      <c r="F2" s="97"/>
      <c r="G2" s="97"/>
      <c r="H2" s="97"/>
      <c r="I2" s="97"/>
    </row>
    <row r="3" spans="1:9" ht="24">
      <c r="A3" s="25"/>
      <c r="B3" s="25"/>
      <c r="C3" s="25"/>
      <c r="D3" s="25"/>
      <c r="E3" s="25"/>
      <c r="F3" s="25"/>
      <c r="G3" s="25"/>
      <c r="H3" s="25"/>
      <c r="I3" s="25"/>
    </row>
    <row r="4" spans="1:9" ht="24">
      <c r="A4" s="45" t="s">
        <v>73</v>
      </c>
      <c r="B4" s="45" t="s">
        <v>45</v>
      </c>
      <c r="C4" s="45" t="s">
        <v>32</v>
      </c>
      <c r="D4" s="45" t="s">
        <v>46</v>
      </c>
      <c r="E4" s="45" t="s">
        <v>47</v>
      </c>
      <c r="F4" s="45" t="s">
        <v>48</v>
      </c>
      <c r="G4" s="45" t="s">
        <v>49</v>
      </c>
      <c r="H4" s="45" t="s">
        <v>38</v>
      </c>
      <c r="I4" s="45" t="s">
        <v>50</v>
      </c>
    </row>
    <row r="5" spans="1:9" ht="24">
      <c r="A5" s="45" t="s">
        <v>74</v>
      </c>
      <c r="B5" s="1">
        <v>45.24</v>
      </c>
      <c r="C5" s="1">
        <v>39.15</v>
      </c>
      <c r="D5" s="1">
        <v>28.89</v>
      </c>
      <c r="E5" s="1">
        <v>23.96</v>
      </c>
      <c r="F5" s="1">
        <v>38.07</v>
      </c>
      <c r="G5" s="1">
        <v>61.72</v>
      </c>
      <c r="H5" s="1">
        <v>43.95</v>
      </c>
      <c r="I5" s="1">
        <v>45.87</v>
      </c>
    </row>
    <row r="6" spans="1:9" ht="24">
      <c r="A6" s="45" t="s">
        <v>75</v>
      </c>
      <c r="B6" s="1">
        <v>44.43</v>
      </c>
      <c r="C6" s="1">
        <v>39.479999999999997</v>
      </c>
      <c r="D6" s="1">
        <v>29.99</v>
      </c>
      <c r="E6" s="1">
        <v>25.41</v>
      </c>
      <c r="F6" s="1">
        <v>38.04</v>
      </c>
      <c r="G6" s="1">
        <v>58.72</v>
      </c>
      <c r="H6" s="1">
        <v>43.88</v>
      </c>
      <c r="I6" s="1">
        <v>44.82</v>
      </c>
    </row>
    <row r="7" spans="1:9" ht="24">
      <c r="A7" s="45" t="s">
        <v>76</v>
      </c>
      <c r="B7" s="1">
        <v>44.25</v>
      </c>
      <c r="C7" s="1">
        <v>39.369999999999997</v>
      </c>
      <c r="D7" s="1">
        <v>30.35</v>
      </c>
      <c r="E7" s="1">
        <v>25.45</v>
      </c>
      <c r="F7" s="1">
        <v>37.950000000000003</v>
      </c>
      <c r="G7" s="1">
        <v>58.3</v>
      </c>
      <c r="H7" s="1">
        <v>43.65</v>
      </c>
      <c r="I7" s="1">
        <v>44.46</v>
      </c>
    </row>
    <row r="8" spans="1:9" ht="24">
      <c r="A8" s="25"/>
      <c r="B8" s="25"/>
      <c r="C8" s="25"/>
      <c r="D8" s="25"/>
      <c r="E8" s="25"/>
      <c r="F8" s="25"/>
      <c r="G8" s="25"/>
      <c r="H8" s="25"/>
      <c r="I8" s="25"/>
    </row>
    <row r="9" spans="1:9" ht="24">
      <c r="A9" s="25"/>
      <c r="B9" s="25"/>
      <c r="C9" s="25"/>
      <c r="D9" s="25"/>
      <c r="E9" s="25"/>
      <c r="F9" s="25"/>
      <c r="G9" s="25"/>
      <c r="H9" s="25"/>
      <c r="I9" s="25"/>
    </row>
    <row r="10" spans="1:9" ht="24">
      <c r="A10" s="97" t="s">
        <v>81</v>
      </c>
      <c r="B10" s="97"/>
      <c r="C10" s="97"/>
      <c r="D10" s="97"/>
      <c r="E10" s="97"/>
      <c r="F10" s="97"/>
      <c r="G10" s="97"/>
      <c r="H10" s="97"/>
      <c r="I10" s="97"/>
    </row>
    <row r="11" spans="1:9" ht="24">
      <c r="A11" s="97" t="s">
        <v>82</v>
      </c>
      <c r="B11" s="97"/>
      <c r="C11" s="97"/>
      <c r="D11" s="97"/>
      <c r="E11" s="97"/>
      <c r="F11" s="97"/>
      <c r="G11" s="97"/>
      <c r="H11" s="97"/>
      <c r="I11" s="97"/>
    </row>
    <row r="12" spans="1:9" ht="24">
      <c r="A12" s="97" t="s">
        <v>83</v>
      </c>
      <c r="B12" s="97"/>
      <c r="C12" s="97"/>
      <c r="D12" s="97"/>
      <c r="E12" s="97"/>
      <c r="F12" s="97"/>
      <c r="G12" s="97"/>
      <c r="H12" s="97"/>
      <c r="I12" s="97"/>
    </row>
    <row r="13" spans="1:9" ht="24">
      <c r="A13" s="25"/>
      <c r="B13" s="25"/>
      <c r="C13" s="25"/>
      <c r="D13" s="25"/>
      <c r="E13" s="25"/>
      <c r="F13" s="25"/>
      <c r="G13" s="25"/>
      <c r="H13" s="25"/>
      <c r="I13" s="25"/>
    </row>
    <row r="14" spans="1:9" ht="24">
      <c r="A14" s="45" t="s">
        <v>73</v>
      </c>
      <c r="B14" s="45" t="s">
        <v>45</v>
      </c>
      <c r="C14" s="45" t="s">
        <v>32</v>
      </c>
      <c r="D14" s="45" t="s">
        <v>46</v>
      </c>
      <c r="E14" s="45" t="s">
        <v>47</v>
      </c>
      <c r="F14" s="45" t="s">
        <v>48</v>
      </c>
      <c r="G14" s="45" t="s">
        <v>49</v>
      </c>
      <c r="H14" s="45" t="s">
        <v>38</v>
      </c>
      <c r="I14" s="45" t="s">
        <v>50</v>
      </c>
    </row>
    <row r="15" spans="1:9" ht="24">
      <c r="A15" s="45" t="s">
        <v>84</v>
      </c>
      <c r="B15" s="1">
        <v>45.24</v>
      </c>
      <c r="C15" s="1">
        <v>39.15</v>
      </c>
      <c r="D15" s="1">
        <v>28.89</v>
      </c>
      <c r="E15" s="1">
        <v>23.96</v>
      </c>
      <c r="F15" s="1">
        <v>38.07</v>
      </c>
      <c r="G15" s="1">
        <v>61.72</v>
      </c>
      <c r="H15" s="1">
        <v>43.95</v>
      </c>
      <c r="I15" s="1">
        <v>45.87</v>
      </c>
    </row>
    <row r="16" spans="1:9" ht="24">
      <c r="A16" s="45" t="s">
        <v>85</v>
      </c>
      <c r="B16" s="1">
        <v>44.25</v>
      </c>
      <c r="C16" s="1">
        <v>39.369999999999997</v>
      </c>
      <c r="D16" s="1">
        <v>30.35</v>
      </c>
      <c r="E16" s="1">
        <v>25.45</v>
      </c>
      <c r="F16" s="1">
        <v>37.950000000000003</v>
      </c>
      <c r="G16" s="1">
        <v>58.3</v>
      </c>
      <c r="H16" s="1">
        <v>43.65</v>
      </c>
      <c r="I16" s="1">
        <v>44.46</v>
      </c>
    </row>
    <row r="17" spans="1:9" ht="24">
      <c r="A17" s="48" t="s">
        <v>105</v>
      </c>
      <c r="B17" s="1">
        <f>B15-B16</f>
        <v>0.99000000000000199</v>
      </c>
      <c r="C17" s="1">
        <f t="shared" ref="C17:I17" si="0">C15-C16</f>
        <v>-0.21999999999999886</v>
      </c>
      <c r="D17" s="1">
        <f t="shared" si="0"/>
        <v>-1.4600000000000009</v>
      </c>
      <c r="E17" s="1">
        <f t="shared" si="0"/>
        <v>-1.4899999999999984</v>
      </c>
      <c r="F17" s="1">
        <f t="shared" si="0"/>
        <v>0.11999999999999744</v>
      </c>
      <c r="G17" s="1">
        <f t="shared" si="0"/>
        <v>3.4200000000000017</v>
      </c>
      <c r="H17" s="1">
        <f t="shared" si="0"/>
        <v>0.30000000000000426</v>
      </c>
      <c r="I17" s="1">
        <f t="shared" si="0"/>
        <v>1.4099999999999966</v>
      </c>
    </row>
  </sheetData>
  <mergeCells count="5">
    <mergeCell ref="A11:I11"/>
    <mergeCell ref="A12:I12"/>
    <mergeCell ref="A1:I1"/>
    <mergeCell ref="A2:I2"/>
    <mergeCell ref="A10:I10"/>
  </mergeCells>
  <pageMargins left="0.25" right="0.25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J26"/>
  <sheetViews>
    <sheetView tabSelected="1" topLeftCell="A31" workbookViewId="0">
      <selection activeCell="K27" sqref="K27"/>
    </sheetView>
  </sheetViews>
  <sheetFormatPr defaultColWidth="15.625" defaultRowHeight="14.25"/>
  <cols>
    <col min="1" max="1" width="10.625" bestFit="1" customWidth="1"/>
    <col min="2" max="10" width="8.625" customWidth="1"/>
  </cols>
  <sheetData>
    <row r="1" spans="1:10" ht="24">
      <c r="A1" s="97" t="s">
        <v>110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ht="24">
      <c r="A2" s="97" t="s">
        <v>42</v>
      </c>
      <c r="B2" s="97"/>
      <c r="C2" s="97"/>
      <c r="D2" s="97"/>
      <c r="E2" s="97"/>
      <c r="F2" s="97"/>
      <c r="G2" s="97"/>
      <c r="H2" s="97"/>
      <c r="I2" s="97"/>
      <c r="J2" s="97"/>
    </row>
    <row r="3" spans="1:10" ht="24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0" ht="24">
      <c r="A4" s="45" t="s">
        <v>73</v>
      </c>
      <c r="B4" s="56" t="s">
        <v>45</v>
      </c>
      <c r="C4" s="56" t="s">
        <v>32</v>
      </c>
      <c r="D4" s="56" t="s">
        <v>46</v>
      </c>
      <c r="E4" s="56" t="s">
        <v>47</v>
      </c>
      <c r="F4" s="56" t="s">
        <v>48</v>
      </c>
      <c r="G4" s="56" t="s">
        <v>49</v>
      </c>
      <c r="H4" s="56" t="s">
        <v>38</v>
      </c>
      <c r="I4" s="56" t="s">
        <v>50</v>
      </c>
      <c r="J4" s="56" t="s">
        <v>130</v>
      </c>
    </row>
    <row r="5" spans="1:10" ht="24">
      <c r="A5" s="45" t="s">
        <v>74</v>
      </c>
      <c r="B5" s="57">
        <v>36.04</v>
      </c>
      <c r="C5" s="57">
        <v>48.18</v>
      </c>
      <c r="D5" s="57">
        <v>26.07</v>
      </c>
      <c r="E5" s="57">
        <v>27.09</v>
      </c>
      <c r="F5" s="57">
        <v>39.11</v>
      </c>
      <c r="G5" s="57">
        <v>60.19</v>
      </c>
      <c r="H5" s="57">
        <v>40.770000000000003</v>
      </c>
      <c r="I5" s="57">
        <v>44.9</v>
      </c>
      <c r="J5" s="57">
        <f>AVERAGE(B5:I5)</f>
        <v>40.293749999999996</v>
      </c>
    </row>
    <row r="6" spans="1:10" ht="24">
      <c r="A6" s="45" t="s">
        <v>75</v>
      </c>
      <c r="B6" s="57">
        <v>35.39</v>
      </c>
      <c r="C6" s="57">
        <v>46.94</v>
      </c>
      <c r="D6" s="57">
        <v>27.09</v>
      </c>
      <c r="E6" s="57">
        <v>29.59</v>
      </c>
      <c r="F6" s="57">
        <v>38.770000000000003</v>
      </c>
      <c r="G6" s="57">
        <v>59.72</v>
      </c>
      <c r="H6" s="57">
        <v>43.24</v>
      </c>
      <c r="I6" s="57">
        <v>45.87</v>
      </c>
      <c r="J6" s="57">
        <f t="shared" ref="J6:J7" si="0">AVERAGE(B6:I6)</f>
        <v>40.826250000000002</v>
      </c>
    </row>
    <row r="7" spans="1:10" ht="24">
      <c r="A7" s="45" t="s">
        <v>76</v>
      </c>
      <c r="B7" s="57">
        <v>35.200000000000003</v>
      </c>
      <c r="C7" s="57">
        <v>46.79</v>
      </c>
      <c r="D7" s="57">
        <v>27.46</v>
      </c>
      <c r="E7" s="57">
        <v>29.65</v>
      </c>
      <c r="F7" s="57">
        <v>38.619999999999997</v>
      </c>
      <c r="G7" s="57">
        <v>59.32</v>
      </c>
      <c r="H7" s="57">
        <v>43.14</v>
      </c>
      <c r="I7" s="57">
        <v>45.42</v>
      </c>
      <c r="J7" s="57">
        <f t="shared" si="0"/>
        <v>40.700000000000003</v>
      </c>
    </row>
    <row r="8" spans="1:10" ht="24">
      <c r="A8" s="25"/>
      <c r="B8" s="25"/>
      <c r="C8" s="25"/>
      <c r="D8" s="25"/>
      <c r="E8" s="25"/>
      <c r="F8" s="25"/>
      <c r="G8" s="25"/>
      <c r="H8" s="25"/>
      <c r="I8" s="25"/>
      <c r="J8" s="25"/>
    </row>
    <row r="9" spans="1:10" ht="24">
      <c r="A9" s="97" t="s">
        <v>77</v>
      </c>
      <c r="B9" s="97"/>
      <c r="C9" s="97"/>
      <c r="D9" s="97"/>
      <c r="E9" s="97"/>
      <c r="F9" s="97"/>
      <c r="G9" s="97"/>
      <c r="H9" s="97"/>
      <c r="I9" s="97"/>
      <c r="J9" s="97"/>
    </row>
    <row r="10" spans="1:10" ht="24">
      <c r="A10" s="97" t="s">
        <v>111</v>
      </c>
      <c r="B10" s="97"/>
      <c r="C10" s="97"/>
      <c r="D10" s="97"/>
      <c r="E10" s="97"/>
      <c r="F10" s="97"/>
      <c r="G10" s="97"/>
      <c r="H10" s="97"/>
      <c r="I10" s="97"/>
      <c r="J10" s="97"/>
    </row>
    <row r="11" spans="1:10" ht="24">
      <c r="A11" s="97" t="s">
        <v>78</v>
      </c>
      <c r="B11" s="97"/>
      <c r="C11" s="97"/>
      <c r="D11" s="97"/>
      <c r="E11" s="97"/>
      <c r="F11" s="97"/>
      <c r="G11" s="97"/>
      <c r="H11" s="97"/>
      <c r="I11" s="97"/>
      <c r="J11" s="97"/>
    </row>
    <row r="12" spans="1:10" ht="24">
      <c r="A12" s="25"/>
      <c r="B12" s="25"/>
      <c r="C12" s="25"/>
      <c r="D12" s="25"/>
      <c r="E12" s="25"/>
      <c r="F12" s="25"/>
      <c r="G12" s="25"/>
      <c r="H12" s="25"/>
      <c r="I12" s="25"/>
      <c r="J12" s="25"/>
    </row>
    <row r="13" spans="1:10" ht="24">
      <c r="A13" s="46" t="s">
        <v>79</v>
      </c>
      <c r="B13" s="56" t="s">
        <v>45</v>
      </c>
      <c r="C13" s="56" t="s">
        <v>32</v>
      </c>
      <c r="D13" s="56" t="s">
        <v>46</v>
      </c>
      <c r="E13" s="56" t="s">
        <v>47</v>
      </c>
      <c r="F13" s="56" t="s">
        <v>48</v>
      </c>
      <c r="G13" s="56" t="s">
        <v>49</v>
      </c>
      <c r="H13" s="56" t="s">
        <v>38</v>
      </c>
      <c r="I13" s="56" t="s">
        <v>50</v>
      </c>
      <c r="J13" s="56" t="s">
        <v>130</v>
      </c>
    </row>
    <row r="14" spans="1:10" ht="24">
      <c r="A14" s="46">
        <v>2557</v>
      </c>
      <c r="B14" s="57">
        <v>36.04</v>
      </c>
      <c r="C14" s="57">
        <v>48.18</v>
      </c>
      <c r="D14" s="57">
        <v>26.07</v>
      </c>
      <c r="E14" s="57">
        <v>27.09</v>
      </c>
      <c r="F14" s="57">
        <v>39.11</v>
      </c>
      <c r="G14" s="57">
        <v>60.19</v>
      </c>
      <c r="H14" s="57">
        <v>40.770000000000003</v>
      </c>
      <c r="I14" s="57">
        <v>44.9</v>
      </c>
      <c r="J14" s="57">
        <f>AVERAGE(B14:I14)</f>
        <v>40.293749999999996</v>
      </c>
    </row>
    <row r="15" spans="1:10" ht="24">
      <c r="A15" s="46">
        <v>2556</v>
      </c>
      <c r="B15" s="58">
        <v>45.24</v>
      </c>
      <c r="C15" s="58">
        <v>39.15</v>
      </c>
      <c r="D15" s="58">
        <v>28.89</v>
      </c>
      <c r="E15" s="58">
        <v>23.96</v>
      </c>
      <c r="F15" s="58">
        <v>38.07</v>
      </c>
      <c r="G15" s="58">
        <v>61.72</v>
      </c>
      <c r="H15" s="58">
        <v>43.95</v>
      </c>
      <c r="I15" s="58">
        <v>45.87</v>
      </c>
      <c r="J15" s="57">
        <f t="shared" ref="J15:J17" si="1">AVERAGE(B15:I15)</f>
        <v>40.856250000000003</v>
      </c>
    </row>
    <row r="16" spans="1:10" ht="24">
      <c r="A16" s="46" t="s">
        <v>80</v>
      </c>
      <c r="B16" s="57">
        <f>B14-B15</f>
        <v>-9.2000000000000028</v>
      </c>
      <c r="C16" s="57">
        <f t="shared" ref="C16:H16" si="2">C14-C15</f>
        <v>9.0300000000000011</v>
      </c>
      <c r="D16" s="57">
        <f t="shared" si="2"/>
        <v>-2.8200000000000003</v>
      </c>
      <c r="E16" s="57">
        <f t="shared" si="2"/>
        <v>3.129999999999999</v>
      </c>
      <c r="F16" s="57">
        <f t="shared" si="2"/>
        <v>1.0399999999999991</v>
      </c>
      <c r="G16" s="57">
        <f t="shared" si="2"/>
        <v>-1.5300000000000011</v>
      </c>
      <c r="H16" s="57">
        <f t="shared" si="2"/>
        <v>-3.1799999999999997</v>
      </c>
      <c r="I16" s="57">
        <f t="shared" ref="I16" si="3">I14-I15</f>
        <v>-0.96999999999999886</v>
      </c>
      <c r="J16" s="57">
        <f t="shared" si="1"/>
        <v>-0.56250000000000044</v>
      </c>
    </row>
    <row r="17" spans="1:10" ht="24">
      <c r="A17" s="47" t="s">
        <v>86</v>
      </c>
      <c r="B17" s="57">
        <f>B16*100/B15</f>
        <v>-20.335985853227236</v>
      </c>
      <c r="C17" s="57">
        <f t="shared" ref="C17:H17" si="4">C16*100/C15</f>
        <v>23.065134099616863</v>
      </c>
      <c r="D17" s="57">
        <f t="shared" si="4"/>
        <v>-9.7611630321910692</v>
      </c>
      <c r="E17" s="57">
        <f t="shared" si="4"/>
        <v>13.063439065108509</v>
      </c>
      <c r="F17" s="57">
        <f t="shared" si="4"/>
        <v>2.7318098240084034</v>
      </c>
      <c r="G17" s="57">
        <f t="shared" si="4"/>
        <v>-2.478937135450423</v>
      </c>
      <c r="H17" s="57">
        <f t="shared" si="4"/>
        <v>-7.2354948805460744</v>
      </c>
      <c r="I17" s="57">
        <f t="shared" ref="I17" si="5">I16*100/I15</f>
        <v>-2.1146718988445583</v>
      </c>
      <c r="J17" s="57">
        <f t="shared" si="1"/>
        <v>-0.38323372644069809</v>
      </c>
    </row>
    <row r="18" spans="1:10" ht="24">
      <c r="A18" s="25"/>
      <c r="B18" s="25"/>
      <c r="C18" s="25"/>
      <c r="D18" s="25"/>
      <c r="E18" s="25"/>
      <c r="F18" s="25"/>
      <c r="G18" s="25"/>
      <c r="H18" s="25"/>
      <c r="I18" s="25"/>
      <c r="J18" s="25"/>
    </row>
    <row r="19" spans="1:10" ht="24">
      <c r="A19" s="97" t="s">
        <v>81</v>
      </c>
      <c r="B19" s="97"/>
      <c r="C19" s="97"/>
      <c r="D19" s="97"/>
      <c r="E19" s="97"/>
      <c r="F19" s="97"/>
      <c r="G19" s="97"/>
      <c r="H19" s="97"/>
      <c r="I19" s="97"/>
      <c r="J19" s="97"/>
    </row>
    <row r="20" spans="1:10" ht="24">
      <c r="A20" s="97" t="s">
        <v>112</v>
      </c>
      <c r="B20" s="97"/>
      <c r="C20" s="97"/>
      <c r="D20" s="97"/>
      <c r="E20" s="97"/>
      <c r="F20" s="97"/>
      <c r="G20" s="97"/>
      <c r="H20" s="97"/>
      <c r="I20" s="97"/>
      <c r="J20" s="97"/>
    </row>
    <row r="21" spans="1:10" ht="24">
      <c r="A21" s="97" t="s">
        <v>83</v>
      </c>
      <c r="B21" s="97"/>
      <c r="C21" s="97"/>
      <c r="D21" s="97"/>
      <c r="E21" s="97"/>
      <c r="F21" s="97"/>
      <c r="G21" s="97"/>
      <c r="H21" s="97"/>
      <c r="I21" s="97"/>
      <c r="J21" s="97"/>
    </row>
    <row r="22" spans="1:10" ht="24">
      <c r="A22" s="25"/>
      <c r="B22" s="25"/>
      <c r="C22" s="25"/>
      <c r="D22" s="25"/>
      <c r="E22" s="25"/>
      <c r="F22" s="25"/>
      <c r="G22" s="25"/>
      <c r="H22" s="25"/>
      <c r="I22" s="25"/>
      <c r="J22" s="25"/>
    </row>
    <row r="23" spans="1:10" ht="24">
      <c r="A23" s="45" t="s">
        <v>73</v>
      </c>
      <c r="B23" s="56" t="s">
        <v>45</v>
      </c>
      <c r="C23" s="56" t="s">
        <v>32</v>
      </c>
      <c r="D23" s="56" t="s">
        <v>46</v>
      </c>
      <c r="E23" s="56" t="s">
        <v>47</v>
      </c>
      <c r="F23" s="56" t="s">
        <v>48</v>
      </c>
      <c r="G23" s="56" t="s">
        <v>49</v>
      </c>
      <c r="H23" s="56" t="s">
        <v>38</v>
      </c>
      <c r="I23" s="56" t="s">
        <v>50</v>
      </c>
      <c r="J23" s="56" t="s">
        <v>130</v>
      </c>
    </row>
    <row r="24" spans="1:10" ht="24">
      <c r="A24" s="45" t="s">
        <v>84</v>
      </c>
      <c r="B24" s="57">
        <v>36.04</v>
      </c>
      <c r="C24" s="57">
        <v>48.18</v>
      </c>
      <c r="D24" s="57">
        <v>26.07</v>
      </c>
      <c r="E24" s="57">
        <v>27.09</v>
      </c>
      <c r="F24" s="57">
        <v>39.11</v>
      </c>
      <c r="G24" s="57">
        <v>60.19</v>
      </c>
      <c r="H24" s="57">
        <v>40.770000000000003</v>
      </c>
      <c r="I24" s="57">
        <v>44.9</v>
      </c>
      <c r="J24" s="57">
        <f>AVERAGE(B24:I24)</f>
        <v>40.293749999999996</v>
      </c>
    </row>
    <row r="25" spans="1:10" ht="24">
      <c r="A25" s="45" t="s">
        <v>85</v>
      </c>
      <c r="B25" s="57">
        <v>35.200000000000003</v>
      </c>
      <c r="C25" s="57">
        <v>46.79</v>
      </c>
      <c r="D25" s="57">
        <v>27.46</v>
      </c>
      <c r="E25" s="57">
        <v>29.65</v>
      </c>
      <c r="F25" s="57">
        <v>38.619999999999997</v>
      </c>
      <c r="G25" s="57">
        <v>59.32</v>
      </c>
      <c r="H25" s="57">
        <v>43.14</v>
      </c>
      <c r="I25" s="57">
        <v>45.42</v>
      </c>
      <c r="J25" s="57">
        <f t="shared" ref="J25:J26" si="6">AVERAGE(B25:I25)</f>
        <v>40.700000000000003</v>
      </c>
    </row>
    <row r="26" spans="1:10" ht="24">
      <c r="A26" s="48" t="s">
        <v>105</v>
      </c>
      <c r="B26" s="58">
        <f>B24-B25</f>
        <v>0.83999999999999631</v>
      </c>
      <c r="C26" s="58">
        <f t="shared" ref="C26:H26" si="7">C24-C25</f>
        <v>1.3900000000000006</v>
      </c>
      <c r="D26" s="58">
        <f t="shared" si="7"/>
        <v>-1.3900000000000006</v>
      </c>
      <c r="E26" s="58">
        <f t="shared" si="7"/>
        <v>-2.5599999999999987</v>
      </c>
      <c r="F26" s="58">
        <f t="shared" si="7"/>
        <v>0.49000000000000199</v>
      </c>
      <c r="G26" s="58">
        <f t="shared" si="7"/>
        <v>0.86999999999999744</v>
      </c>
      <c r="H26" s="58">
        <f t="shared" si="7"/>
        <v>-2.3699999999999974</v>
      </c>
      <c r="I26" s="58">
        <f t="shared" ref="I26" si="8">I24-I25</f>
        <v>-0.52000000000000313</v>
      </c>
      <c r="J26" s="57">
        <f t="shared" si="6"/>
        <v>-0.40625000000000044</v>
      </c>
    </row>
  </sheetData>
  <mergeCells count="8">
    <mergeCell ref="A20:J20"/>
    <mergeCell ref="A21:J21"/>
    <mergeCell ref="A1:J1"/>
    <mergeCell ref="A2:J2"/>
    <mergeCell ref="A9:J9"/>
    <mergeCell ref="A10:J10"/>
    <mergeCell ref="A11:J11"/>
    <mergeCell ref="A19:J19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1</vt:i4>
      </vt:variant>
    </vt:vector>
  </HeadingPairs>
  <TitlesOfParts>
    <vt:vector size="32" baseType="lpstr">
      <vt:lpstr>กลุ่มรร.55-56</vt:lpstr>
      <vt:lpstr>56-57PER (กลุ่ม) (2)</vt:lpstr>
      <vt:lpstr>56-57PER (กลุ่ม)</vt:lpstr>
      <vt:lpstr>56-57PER (เรียงคะแนน8กลุ่ม)</vt:lpstr>
      <vt:lpstr>56-57PER (เรียงพัฒนาการ8กลุ่ม)</vt:lpstr>
      <vt:lpstr>56-57(เรียงพัฒนาการ5สาระ)</vt:lpstr>
      <vt:lpstr>56-57(เรียงคะแนน5สาระ)</vt:lpstr>
      <vt:lpstr>56-57(เรียงพัฒนาการ8สาระ)</vt:lpstr>
      <vt:lpstr>56-57(เรียงคะแนน8สาระ)</vt:lpstr>
      <vt:lpstr>56-57(เรียงคะแนนดิบ) (กลุ่ม)</vt:lpstr>
      <vt:lpstr>56-57PER</vt:lpstr>
      <vt:lpstr>55-56PER</vt:lpstr>
      <vt:lpstr>ต้นฉบับ55-56 </vt:lpstr>
      <vt:lpstr>56-57(คะแนนดิบ)</vt:lpstr>
      <vt:lpstr>เรียงลำดับ ภาษาไทย</vt:lpstr>
      <vt:lpstr>เรียงลำดับสังคม</vt:lpstr>
      <vt:lpstr>เรียงลำดับภาษาอังกฤษ</vt:lpstr>
      <vt:lpstr>เรียงลำดับคณิตศาสตร์</vt:lpstr>
      <vt:lpstr>เรียงลำดับวิทยาศาสตร์</vt:lpstr>
      <vt:lpstr>เรียงลำดับสุข</vt:lpstr>
      <vt:lpstr>เรียงลำดับศิลปะ</vt:lpstr>
      <vt:lpstr>เรียงลำดับกอท</vt:lpstr>
      <vt:lpstr>ปี57 (สี) (พิมพ์)</vt:lpstr>
      <vt:lpstr>ปี57 (สี)</vt:lpstr>
      <vt:lpstr>ปี57 (G)</vt:lpstr>
      <vt:lpstr>ปี57</vt:lpstr>
      <vt:lpstr>ปี56</vt:lpstr>
      <vt:lpstr>ปี55</vt:lpstr>
      <vt:lpstr>ปี54</vt:lpstr>
      <vt:lpstr>ภาพรวม (2)</vt:lpstr>
      <vt:lpstr>ภาพรวม</vt:lpstr>
      <vt:lpstr>'กลุ่มรร.55-56'!Print_Titles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2015-03-16T03:02:20Z</cp:lastPrinted>
  <dcterms:created xsi:type="dcterms:W3CDTF">2013-03-15T08:37:00Z</dcterms:created>
  <dcterms:modified xsi:type="dcterms:W3CDTF">2015-03-16T21:05:41Z</dcterms:modified>
</cp:coreProperties>
</file>